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7935" activeTab="0"/>
  </bookViews>
  <sheets>
    <sheet name="27" sheetId="1" r:id="rId1"/>
  </sheets>
  <definedNames/>
  <calcPr fullCalcOnLoad="1"/>
</workbook>
</file>

<file path=xl/comments1.xml><?xml version="1.0" encoding="utf-8"?>
<comments xmlns="http://schemas.openxmlformats.org/spreadsheetml/2006/main">
  <authors>
    <author>Długosz</author>
  </authors>
  <commentList>
    <comment ref="C15" authorId="0">
      <text>
        <r>
          <rPr>
            <b/>
            <sz val="8"/>
            <rFont val="Tahoma"/>
            <family val="0"/>
          </rPr>
          <t>Długosz:</t>
        </r>
        <r>
          <rPr>
            <sz val="8"/>
            <rFont val="Tahoma"/>
            <family val="0"/>
          </rPr>
          <t xml:space="preserve">
zadania własne + porozumienie ze Starostwem Powiatowym + Fundusze Pomocowe</t>
        </r>
      </text>
    </comment>
    <comment ref="E15" authorId="0">
      <text>
        <r>
          <rPr>
            <b/>
            <sz val="8"/>
            <rFont val="Tahoma"/>
            <family val="0"/>
          </rPr>
          <t>Długosz:</t>
        </r>
        <r>
          <rPr>
            <sz val="8"/>
            <rFont val="Tahoma"/>
            <family val="0"/>
          </rPr>
          <t xml:space="preserve">
zadania własne + porozumienie ze Starostwem Powiatowym + Fundusze Pomocowe</t>
        </r>
      </text>
    </comment>
    <comment ref="D15" authorId="0">
      <text>
        <r>
          <rPr>
            <b/>
            <sz val="8"/>
            <rFont val="Tahoma"/>
            <family val="0"/>
          </rPr>
          <t>Długosz:</t>
        </r>
        <r>
          <rPr>
            <sz val="8"/>
            <rFont val="Tahoma"/>
            <family val="0"/>
          </rPr>
          <t xml:space="preserve">
zadania własne + porozumienie ze Starostwem Powiatowym + Fundusze Pomocowe</t>
        </r>
      </text>
    </comment>
  </commentList>
</comments>
</file>

<file path=xl/sharedStrings.xml><?xml version="1.0" encoding="utf-8"?>
<sst xmlns="http://schemas.openxmlformats.org/spreadsheetml/2006/main" count="652" uniqueCount="267">
  <si>
    <t>2320</t>
  </si>
  <si>
    <t>0970</t>
  </si>
  <si>
    <t>0750</t>
  </si>
  <si>
    <t>0920</t>
  </si>
  <si>
    <t>0690</t>
  </si>
  <si>
    <t>0570</t>
  </si>
  <si>
    <t>0770</t>
  </si>
  <si>
    <t>0760</t>
  </si>
  <si>
    <t>0470</t>
  </si>
  <si>
    <t>0870</t>
  </si>
  <si>
    <t>0480</t>
  </si>
  <si>
    <t>0960</t>
  </si>
  <si>
    <t>0910</t>
  </si>
  <si>
    <t>0350</t>
  </si>
  <si>
    <t>0500</t>
  </si>
  <si>
    <t>0340</t>
  </si>
  <si>
    <t>0310</t>
  </si>
  <si>
    <t>0320</t>
  </si>
  <si>
    <t>0330</t>
  </si>
  <si>
    <t>0430</t>
  </si>
  <si>
    <t>0370</t>
  </si>
  <si>
    <t>0360</t>
  </si>
  <si>
    <t>0410</t>
  </si>
  <si>
    <t>0020</t>
  </si>
  <si>
    <t>0010</t>
  </si>
  <si>
    <t>2920</t>
  </si>
  <si>
    <t>2030</t>
  </si>
  <si>
    <t>0830</t>
  </si>
  <si>
    <t>Dział 010</t>
  </si>
  <si>
    <t>Rolnictwo i łowiectwo</t>
  </si>
  <si>
    <t>Rozdz. 01095</t>
  </si>
  <si>
    <t>Pozostała działalność</t>
  </si>
  <si>
    <t>Dział 600</t>
  </si>
  <si>
    <t>Transport i łączność</t>
  </si>
  <si>
    <t>Rozdz. 60016</t>
  </si>
  <si>
    <t>Drogi publiczne gminne</t>
  </si>
  <si>
    <t>Dział 700</t>
  </si>
  <si>
    <t>Gospodarka mieszkaniowa</t>
  </si>
  <si>
    <t>Rozdz. 70004</t>
  </si>
  <si>
    <t>Różne jednostki obsługi gospodarki mieszkaniowej</t>
  </si>
  <si>
    <t>Rozdz. 70005</t>
  </si>
  <si>
    <t>Gospodarka gruntami i nieruchomościami</t>
  </si>
  <si>
    <t>Dział 750</t>
  </si>
  <si>
    <t>Administracja publiczna</t>
  </si>
  <si>
    <t>Rozdz. 75023</t>
  </si>
  <si>
    <t>Urzędy gmin</t>
  </si>
  <si>
    <t>Rozdz. 75095</t>
  </si>
  <si>
    <t>Dział 754</t>
  </si>
  <si>
    <t>Bezpieczeństwo publiczne i ochrona przeciwpożarowa</t>
  </si>
  <si>
    <t>Rozdz. 75414</t>
  </si>
  <si>
    <t>Rozdz. 75416</t>
  </si>
  <si>
    <t>Straż Miejska</t>
  </si>
  <si>
    <t>Dział 756</t>
  </si>
  <si>
    <t>Dochody od osób prawnych, od osób fizycznych i innych jednostek nieposiadających osobowości prawnej oraz wydatki związane z ich poborem</t>
  </si>
  <si>
    <t>Rozdz. 75601</t>
  </si>
  <si>
    <t>Wpływy z podatku dochodowego od osób fizycznych</t>
  </si>
  <si>
    <t>Rozdz. 75615</t>
  </si>
  <si>
    <t>Rozdz. 75616</t>
  </si>
  <si>
    <t>Wpływy z podatku rolnego, podatku leśnego, podatku od czynności cywilnoprawnych podatków i opłat lokalnych od osób prawnych i innych jednostek organizacyjnych</t>
  </si>
  <si>
    <t>Wpływy z podatku rolnego, podatku leśnego, podatku od spadków i darowizn, podatku od czynności cywilnoprawnych, podatków i opłat lokalnych od osób fizycznych</t>
  </si>
  <si>
    <t>Rozdz. 75618</t>
  </si>
  <si>
    <t>Wpływy z opłat stanowiących dochody jednostek samorządu terytorialnego na podstawie ustaw</t>
  </si>
  <si>
    <t>Rozdz. 75621</t>
  </si>
  <si>
    <t>Udziały gmin w podatkach stanowiących dochód budżetu państwa</t>
  </si>
  <si>
    <t>Dział 758</t>
  </si>
  <si>
    <t>Różne rozliczenia</t>
  </si>
  <si>
    <t>Rozdz. 75801</t>
  </si>
  <si>
    <t>Część oświatowa subwencji ogólnej dla jednostek samorządu terytorialnego</t>
  </si>
  <si>
    <t>Rozdz. 75807</t>
  </si>
  <si>
    <t>Część wyrównawcza subwencji ogólnej dla gmin</t>
  </si>
  <si>
    <t>Rozdz. 75814</t>
  </si>
  <si>
    <t>Różne rozliczenia finansowe</t>
  </si>
  <si>
    <t>Rozdz. 75831</t>
  </si>
  <si>
    <t>Część równoważąca subwencji ogólnej dla gmin</t>
  </si>
  <si>
    <t>Dział 801</t>
  </si>
  <si>
    <t>Oświata i wychowanie</t>
  </si>
  <si>
    <t>Rozdz. 80101</t>
  </si>
  <si>
    <t>Szkoły podstawowe</t>
  </si>
  <si>
    <t>Rozdz. 80104</t>
  </si>
  <si>
    <t>Przedszkola</t>
  </si>
  <si>
    <t>Rozdz. 80110</t>
  </si>
  <si>
    <t>Gimnazja</t>
  </si>
  <si>
    <t>Rozdz. 80114</t>
  </si>
  <si>
    <t>Zespoły obsługi ekonimiczno - administracyjnej szkół</t>
  </si>
  <si>
    <t>Rozdz. 80195</t>
  </si>
  <si>
    <t>Dział 852</t>
  </si>
  <si>
    <t>Pomoc społeczna</t>
  </si>
  <si>
    <t>Rozdz. 85214</t>
  </si>
  <si>
    <t>Zasiłki i pomoc w naturze oraz składki na ubezpieczenia emerytalne i rentowe</t>
  </si>
  <si>
    <t>Rozdz. 85219</t>
  </si>
  <si>
    <t>Ośrodki pomocy społecznej</t>
  </si>
  <si>
    <t>Rozdz. 85228</t>
  </si>
  <si>
    <t>Usługi opiekuńcze i specjalistyczne usługi opiekuńcze</t>
  </si>
  <si>
    <t>Rozdz. 85295</t>
  </si>
  <si>
    <t>Dział 853</t>
  </si>
  <si>
    <t>Pozostałe zadania w zakresie polityki społecznej</t>
  </si>
  <si>
    <t>Rozdz. 85305</t>
  </si>
  <si>
    <t>Żłobki</t>
  </si>
  <si>
    <t>Dział 854</t>
  </si>
  <si>
    <t>Edukacyjna opieka wychowawcza</t>
  </si>
  <si>
    <t>Rozdz. 85415</t>
  </si>
  <si>
    <t>Pomoc materialna dla uczniów</t>
  </si>
  <si>
    <t>Dział 900</t>
  </si>
  <si>
    <t>Gospodarka komunalna i ochrona środowiska</t>
  </si>
  <si>
    <t>Rozdz. 90013</t>
  </si>
  <si>
    <t>Schroniska dla zwierząt</t>
  </si>
  <si>
    <t>Dział 921</t>
  </si>
  <si>
    <t>Kultura i ochrona dziedzictwa narodowego</t>
  </si>
  <si>
    <t>Obrona cywilna</t>
  </si>
  <si>
    <t>dochody z  najmu i dzierżawy składników majątkowych Skarbu Państwa, jednostek samorządu terytorialnego lub innych jednostek zaliczanych do sektora finansów publicznych</t>
  </si>
  <si>
    <t>wpływy z różnych dochodów</t>
  </si>
  <si>
    <t>grzywny, mandaty i inne kary pieniężne od osób fizycznych</t>
  </si>
  <si>
    <t>wpływy z różnych opłat</t>
  </si>
  <si>
    <t>pozostałe odsetki</t>
  </si>
  <si>
    <t>środki na dofinansowanie własnych zadań bieżących gmin, powiatów, samorządów województw, pozyskane z innych źródeł</t>
  </si>
  <si>
    <t>wpływy ze sprzedaży składników majątkowych</t>
  </si>
  <si>
    <t>wpływy z opłat za wydawanie zezwoleń na sprzedaż alkoholu</t>
  </si>
  <si>
    <t>otrzymane spadki, zapisy i darowizny w postaci pieniężnej</t>
  </si>
  <si>
    <t>podatek od dziwłalności gospodarczej osób fizycznych, opłacany w formie karty podatkowej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</si>
  <si>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</si>
  <si>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</si>
  <si>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</si>
  <si>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</si>
  <si>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</si>
  <si>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</si>
  <si>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</si>
  <si>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wpływy z opłaty targowej</t>
  </si>
  <si>
    <t>podatek od czynności cywilnoprawnych</t>
  </si>
  <si>
    <t>wpływy z opłaty skarbowej</t>
  </si>
  <si>
    <t>podatek dochodowy od osób fizycznych</t>
  </si>
  <si>
    <t>podatek dochodowy od osób prawnych</t>
  </si>
  <si>
    <t>subwencje ogólne z budżetu państwa</t>
  </si>
  <si>
    <t>wpływy z usług</t>
  </si>
  <si>
    <t>dotacje celowe przekazane z budżetu państwa na realizację własnych zadań bieżących gmin</t>
  </si>
  <si>
    <t>wpływy z opłaty za zarząd, użytkowanie i użytkowanie wieczyste nieruchomości</t>
  </si>
  <si>
    <t>wpływy z tytułu przekształcenia prawa użytkowania wieczystego przesługującego osobom fizycznym w prawo własności</t>
  </si>
  <si>
    <t>wpłaty z tytułu odpłatnego nabycia prawa własności oraz prawa użytkowania wieczystego nieruchomości</t>
  </si>
  <si>
    <t>Rozdz. 85202</t>
  </si>
  <si>
    <t>Domy pomocy społecznej</t>
  </si>
  <si>
    <t>2360</t>
  </si>
  <si>
    <t>dochody jednostek samorządu terytorialnego związane z realizacją zadań z zakresu administracji rządowej oraz innych zadań zleconych ustawami</t>
  </si>
  <si>
    <t>Dochody budżetowe - ogółem</t>
  </si>
  <si>
    <t>Dział - rozdział - paragraf - nazwa</t>
  </si>
  <si>
    <t>1</t>
  </si>
  <si>
    <t>2010</t>
  </si>
  <si>
    <t>Dotacje celowe otrzymane z budżetu państwa na realizację zadań bieżących z zakresu administracji rządowej oraz innych zadań zleconych gminie (związkom gmin) ustawami</t>
  </si>
  <si>
    <t>Rozdz. 75011</t>
  </si>
  <si>
    <t>Urzędy wojewódzkie</t>
  </si>
  <si>
    <t>§ 2010</t>
  </si>
  <si>
    <t>dotacje celowe otrzymane z budżetu państwa na realizację zadań bieżących z zakresu administracji rządowej oraz innych zadań zleconych gminie ustawami</t>
  </si>
  <si>
    <t>Rozdz. 75101</t>
  </si>
  <si>
    <t>Urzędy naczelnych organów władzy państwowej, kontroli i ochrony prawa</t>
  </si>
  <si>
    <t>Dział 751</t>
  </si>
  <si>
    <t>Urzędy naczelnych organów władzy państwowej, kontroli i ochrony prawa oraz sądownictwa</t>
  </si>
  <si>
    <t>2700</t>
  </si>
  <si>
    <t>Dział 851</t>
  </si>
  <si>
    <t>Ochrona zdrowia</t>
  </si>
  <si>
    <t>Rozdz. 85195</t>
  </si>
  <si>
    <t>Rozdz. 85203</t>
  </si>
  <si>
    <t>Ośrodki wsparcia</t>
  </si>
  <si>
    <t>Rozdz. 85212</t>
  </si>
  <si>
    <t>Świadczenia rodzinne, zaliczka alimentacyjna oraz składki na ubezpieczenia emerytalne i rentowe</t>
  </si>
  <si>
    <t>Rozdz. 85213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</si>
  <si>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</si>
  <si>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rodzinne, zaliczka alimentacyjna oraz składki na ubezpieczenia emertyalne i rentowe z ubezpieczenia społecznego</t>
  </si>
  <si>
    <t>Składki na ubezpieczenie zdrowotne opłacane za osoby pobierające niektóre świadczenia z pomocy społecznej oraz niektóre świadczenia rodzinne</t>
  </si>
  <si>
    <t xml:space="preserve"> 2010</t>
  </si>
  <si>
    <t>dotacje rozwojowe oraz środki na finansowanie Wspólnej Polityki Rolnej</t>
  </si>
  <si>
    <t>2009</t>
  </si>
  <si>
    <t>w tym:</t>
  </si>
  <si>
    <t>zadania własne</t>
  </si>
  <si>
    <t>zadania zlecone</t>
  </si>
  <si>
    <t>Dochody bieżące</t>
  </si>
  <si>
    <t>Dochody majątkowe</t>
  </si>
  <si>
    <t>dochody bieżące</t>
  </si>
  <si>
    <t>2</t>
  </si>
  <si>
    <t>dotacje celowe otrzymane z powiatu na zadania bieżące realizowane na podstawie porozumień (umów) między jednostkami samozrądu terytorialnego</t>
  </si>
  <si>
    <t>środki na dofinansowanie własnych inwestycji gmin (związków gmin), powiatów (związków powiatów, samorządów województw, pozyskane z innych źródeł</t>
  </si>
  <si>
    <t xml:space="preserve">w tym: zadania zlecone </t>
  </si>
  <si>
    <t>Dział 752</t>
  </si>
  <si>
    <t>Obrona narodowa</t>
  </si>
  <si>
    <t>Rozdz. 75212</t>
  </si>
  <si>
    <t>Pozostałe wydatki obronne</t>
  </si>
  <si>
    <t>Rozdz. 92116</t>
  </si>
  <si>
    <t>Biblioteki</t>
  </si>
  <si>
    <t>dochody majątkowe</t>
  </si>
  <si>
    <t>4</t>
  </si>
  <si>
    <t>0490</t>
  </si>
  <si>
    <t>wpływy z innych lokalnych opłat pobieranych przez jednostki samorządu terytorialnego na podstwie odrębnych ustaw</t>
  </si>
  <si>
    <t>0560</t>
  </si>
  <si>
    <t>zaległości z podatków zniesionych</t>
  </si>
  <si>
    <t>2680</t>
  </si>
  <si>
    <t>rekompensaty utraconych dochodów w podatkach i opłatach lokalnych</t>
  </si>
  <si>
    <t>0929</t>
  </si>
  <si>
    <t>pozostałe  odsetki</t>
  </si>
  <si>
    <t>Rozdz. 90006</t>
  </si>
  <si>
    <t>Ochrona gleby i wód podziemnych</t>
  </si>
  <si>
    <t>0460</t>
  </si>
  <si>
    <t>wpływy z opłaty eksploatacyjnej</t>
  </si>
  <si>
    <t>Dział 926</t>
  </si>
  <si>
    <t>Kultura fizyczna i sport</t>
  </si>
  <si>
    <t>Rozdz. 92695</t>
  </si>
  <si>
    <t>Prognoza dochodów</t>
  </si>
  <si>
    <t>dotacje celowe otrzymane z budżetu państwa na realizację własnych zadań bieżących gmin (związków gmin)</t>
  </si>
  <si>
    <t>2020</t>
  </si>
  <si>
    <t>dotacje celowe otrzymane z budżetu państwa na zadania bieżące realizowane przez gminę na podstawie porozumień z organami administracji rządowej</t>
  </si>
  <si>
    <t xml:space="preserve">W tym zadania powierzone </t>
  </si>
  <si>
    <t>Zadania własne, zlecone i pwierzone</t>
  </si>
  <si>
    <t>zadania powierzone</t>
  </si>
  <si>
    <t>Dział 710</t>
  </si>
  <si>
    <t>Działalność usługowa</t>
  </si>
  <si>
    <t>Rozdz. 71004</t>
  </si>
  <si>
    <t>Plany zagospodarowania przestrzennego</t>
  </si>
  <si>
    <t>Rozdz. 85216</t>
  </si>
  <si>
    <t>Zasiłki stałe</t>
  </si>
  <si>
    <t>Rozdz. 90019</t>
  </si>
  <si>
    <t>Wpływy i wydatki związane z gromadzeniem środków z opłat i kar za korzystanie ze środowiska</t>
  </si>
  <si>
    <t>0580</t>
  </si>
  <si>
    <t>grzywny i inne kary pieniężne od osób prawnych i innych jednostek organizacyjnych</t>
  </si>
  <si>
    <t>Prognoza dochodów budżetowych na 2011 rok</t>
  </si>
  <si>
    <t>Rozdz. 80148</t>
  </si>
  <si>
    <t>Stołówki szkolne i przedszkolne</t>
  </si>
  <si>
    <t>0980</t>
  </si>
  <si>
    <t xml:space="preserve">wpływy z tytułu zwrotów wypłaconych świadczeń z funduszu alimentacyjnego </t>
  </si>
  <si>
    <t>Plan na 2010 r. po zmianach (na 30.09.2010 r.)</t>
  </si>
  <si>
    <t>6207</t>
  </si>
  <si>
    <t>6330</t>
  </si>
  <si>
    <t>dotacje celowe w ramach programó finansowanych z udziałem środków europejskich oraz środków, o których mowa w art. 5 ust. 1 pkt 3 oraz ust. 3 pkt 5 / 6 ustawy, lub płatności w ramach budżetu środków europejskich</t>
  </si>
  <si>
    <t>dotacje celowe otrzymane z budżetu państwa na realizację inwestycji i zakupów inwestycyjnych własnych gmin (związków gmin)</t>
  </si>
  <si>
    <t>Rozdz. 60017</t>
  </si>
  <si>
    <t>Drogi wewnętrzne</t>
  </si>
  <si>
    <t>0927</t>
  </si>
  <si>
    <t>6297</t>
  </si>
  <si>
    <t>Dział 630</t>
  </si>
  <si>
    <t>Turystyka</t>
  </si>
  <si>
    <t>Zadania w zakresie upowszechniania turystyki</t>
  </si>
  <si>
    <t>Rozdz. 60303</t>
  </si>
  <si>
    <t>2708</t>
  </si>
  <si>
    <t>Rozdz. 75056</t>
  </si>
  <si>
    <t>Spis powszechny i inne</t>
  </si>
  <si>
    <t>Rozdz. 75107</t>
  </si>
  <si>
    <t>Wybory Prezydenta Rzeczypospolitej Polskiej</t>
  </si>
  <si>
    <t>6680</t>
  </si>
  <si>
    <t>wpłata środków finansowych z niewykorzystanych w terminie wydatków, które nie wygasają z upływem roku budżetowego</t>
  </si>
  <si>
    <t>Rozdz. 75862</t>
  </si>
  <si>
    <t>2007</t>
  </si>
  <si>
    <t>Program Operacyjny Kapitał Ludzki</t>
  </si>
  <si>
    <t>2707</t>
  </si>
  <si>
    <t>Rozdz. 85231</t>
  </si>
  <si>
    <t>Pomoc dla cudzoziemców</t>
  </si>
  <si>
    <t>Rozdz. 85395</t>
  </si>
  <si>
    <t>6209</t>
  </si>
  <si>
    <t>Rozdz. 90017</t>
  </si>
  <si>
    <t>Zakłady gospodarki komunalnej</t>
  </si>
  <si>
    <t>Rozdz. 92109</t>
  </si>
  <si>
    <t>Domy i ośrodki kultury, świetlice i kluby</t>
  </si>
  <si>
    <t>Rozdz. 92195</t>
  </si>
  <si>
    <t>Rozdz. 92601</t>
  </si>
  <si>
    <t>Obiekty sportowe</t>
  </si>
  <si>
    <t>6260</t>
  </si>
  <si>
    <t>dotacje celowe w ramach programów finansowych z udziałem środków europejskich oraz środków, o których mowa w art.. 5 ust. 1 pkt 3 oraz ust. 3 pkt 5 i 6 ustawt, lub płatności w ramach budżetu środków europejskich</t>
  </si>
  <si>
    <t>Przewidywane wykonanie na 31.12.2010 r.</t>
  </si>
  <si>
    <t xml:space="preserve">Załącznik Nr 1 </t>
  </si>
  <si>
    <t>Rady Miejskiej w Nysie</t>
  </si>
  <si>
    <t>3</t>
  </si>
  <si>
    <t>do uchwały Nr IV/23/11</t>
  </si>
  <si>
    <t>z dnia 31 stycznia 2011r.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</si>
</sst>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32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.6"/>
      <name val="Tahoma"/>
      <family val="2"/>
    </font>
    <font>
      <sz val="7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2"/>
      <name val="Tahoma"/>
      <family val="2"/>
    </font>
    <font>
      <b/>
      <sz val="16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sz val="15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left" wrapText="1"/>
    </xf>
    <xf numFmtId="0" fontId="4" fillId="0" borderId="0" xfId="0" applyFont="1" applyAlignment="1">
      <alignment/>
    </xf>
    <xf numFmtId="4" fontId="3" fillId="3" borderId="1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left" wrapText="1"/>
    </xf>
    <xf numFmtId="4" fontId="4" fillId="0" borderId="11" xfId="0" applyNumberFormat="1" applyFont="1" applyFill="1" applyBorder="1" applyAlignment="1">
      <alignment/>
    </xf>
    <xf numFmtId="4" fontId="5" fillId="24" borderId="12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9" fontId="1" fillId="25" borderId="11" xfId="0" applyNumberFormat="1" applyFont="1" applyFill="1" applyBorder="1" applyAlignment="1">
      <alignment horizontal="left" vertical="center"/>
    </xf>
    <xf numFmtId="49" fontId="1" fillId="25" borderId="11" xfId="0" applyNumberFormat="1" applyFont="1" applyFill="1" applyBorder="1" applyAlignment="1">
      <alignment horizontal="left" wrapText="1"/>
    </xf>
    <xf numFmtId="4" fontId="1" fillId="25" borderId="11" xfId="0" applyNumberFormat="1" applyFont="1" applyFill="1" applyBorder="1" applyAlignment="1">
      <alignment/>
    </xf>
    <xf numFmtId="0" fontId="1" fillId="25" borderId="11" xfId="0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1" fillId="25" borderId="14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1" fillId="25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1" fillId="25" borderId="19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1" fillId="4" borderId="10" xfId="0" applyNumberFormat="1" applyFont="1" applyFill="1" applyBorder="1" applyAlignment="1">
      <alignment/>
    </xf>
    <xf numFmtId="4" fontId="1" fillId="4" borderId="20" xfId="0" applyNumberFormat="1" applyFont="1" applyFill="1" applyBorder="1" applyAlignment="1">
      <alignment/>
    </xf>
    <xf numFmtId="4" fontId="1" fillId="4" borderId="18" xfId="0" applyNumberFormat="1" applyFont="1" applyFill="1" applyBorder="1" applyAlignment="1">
      <alignment/>
    </xf>
    <xf numFmtId="4" fontId="1" fillId="4" borderId="15" xfId="0" applyNumberFormat="1" applyFont="1" applyFill="1" applyBorder="1" applyAlignment="1">
      <alignment/>
    </xf>
    <xf numFmtId="4" fontId="1" fillId="4" borderId="10" xfId="0" applyNumberFormat="1" applyFont="1" applyFill="1" applyBorder="1" applyAlignment="1">
      <alignment/>
    </xf>
    <xf numFmtId="4" fontId="1" fillId="4" borderId="15" xfId="0" applyNumberFormat="1" applyFont="1" applyFill="1" applyBorder="1" applyAlignment="1">
      <alignment/>
    </xf>
    <xf numFmtId="4" fontId="1" fillId="4" borderId="18" xfId="0" applyNumberFormat="1" applyFont="1" applyFill="1" applyBorder="1" applyAlignment="1">
      <alignment/>
    </xf>
    <xf numFmtId="49" fontId="5" fillId="24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left" wrapText="1"/>
    </xf>
    <xf numFmtId="4" fontId="4" fillId="0" borderId="12" xfId="0" applyNumberFormat="1" applyFont="1" applyFill="1" applyBorder="1" applyAlignment="1">
      <alignment/>
    </xf>
    <xf numFmtId="49" fontId="5" fillId="24" borderId="12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/>
    </xf>
    <xf numFmtId="49" fontId="1" fillId="0" borderId="21" xfId="0" applyNumberFormat="1" applyFont="1" applyFill="1" applyBorder="1" applyAlignment="1">
      <alignment horizontal="left" vertical="center"/>
    </xf>
    <xf numFmtId="0" fontId="1" fillId="4" borderId="21" xfId="0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horizontal="right" vertical="center"/>
    </xf>
    <xf numFmtId="49" fontId="0" fillId="0" borderId="22" xfId="0" applyNumberFormat="1" applyFont="1" applyFill="1" applyBorder="1" applyAlignment="1">
      <alignment horizontal="right" vertical="center"/>
    </xf>
    <xf numFmtId="49" fontId="1" fillId="4" borderId="23" xfId="0" applyNumberFormat="1" applyFont="1" applyFill="1" applyBorder="1" applyAlignment="1">
      <alignment horizontal="left" vertical="center"/>
    </xf>
    <xf numFmtId="49" fontId="1" fillId="4" borderId="21" xfId="0" applyNumberFormat="1" applyFont="1" applyFill="1" applyBorder="1" applyAlignment="1">
      <alignment horizontal="right" vertical="center"/>
    </xf>
    <xf numFmtId="49" fontId="0" fillId="0" borderId="21" xfId="0" applyNumberFormat="1" applyFont="1" applyFill="1" applyBorder="1" applyAlignment="1">
      <alignment horizontal="right" vertical="center"/>
    </xf>
    <xf numFmtId="49" fontId="1" fillId="4" borderId="21" xfId="0" applyNumberFormat="1" applyFont="1" applyFill="1" applyBorder="1" applyAlignment="1">
      <alignment horizontal="right" vertical="center"/>
    </xf>
    <xf numFmtId="49" fontId="0" fillId="0" borderId="21" xfId="0" applyNumberFormat="1" applyFont="1" applyBorder="1" applyAlignment="1">
      <alignment horizontal="right" vertical="center"/>
    </xf>
    <xf numFmtId="49" fontId="1" fillId="4" borderId="23" xfId="0" applyNumberFormat="1" applyFont="1" applyFill="1" applyBorder="1" applyAlignment="1">
      <alignment horizontal="right" vertical="center"/>
    </xf>
    <xf numFmtId="0" fontId="1" fillId="4" borderId="2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right" vertical="center"/>
    </xf>
    <xf numFmtId="49" fontId="1" fillId="4" borderId="21" xfId="0" applyNumberFormat="1" applyFont="1" applyFill="1" applyBorder="1" applyAlignment="1">
      <alignment horizontal="left" vertical="center"/>
    </xf>
    <xf numFmtId="49" fontId="0" fillId="0" borderId="22" xfId="0" applyNumberFormat="1" applyFont="1" applyFill="1" applyBorder="1" applyAlignment="1">
      <alignment horizontal="right" vertical="center"/>
    </xf>
    <xf numFmtId="49" fontId="1" fillId="4" borderId="23" xfId="0" applyNumberFormat="1" applyFont="1" applyFill="1" applyBorder="1" applyAlignment="1">
      <alignment horizontal="right" vertical="center"/>
    </xf>
    <xf numFmtId="49" fontId="1" fillId="4" borderId="21" xfId="0" applyNumberFormat="1" applyFont="1" applyFill="1" applyBorder="1" applyAlignment="1">
      <alignment horizontal="left" vertical="center"/>
    </xf>
    <xf numFmtId="0" fontId="1" fillId="4" borderId="23" xfId="0" applyFont="1" applyFill="1" applyBorder="1" applyAlignment="1">
      <alignment vertical="center"/>
    </xf>
    <xf numFmtId="49" fontId="0" fillId="0" borderId="24" xfId="0" applyNumberFormat="1" applyFont="1" applyFill="1" applyBorder="1" applyAlignment="1">
      <alignment horizontal="right" vertical="center"/>
    </xf>
    <xf numFmtId="4" fontId="0" fillId="0" borderId="25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right"/>
    </xf>
    <xf numFmtId="49" fontId="0" fillId="0" borderId="26" xfId="0" applyNumberFormat="1" applyFont="1" applyFill="1" applyBorder="1" applyAlignment="1">
      <alignment horizontal="right" vertical="center"/>
    </xf>
    <xf numFmtId="49" fontId="0" fillId="0" borderId="27" xfId="0" applyNumberFormat="1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49" fontId="1" fillId="25" borderId="11" xfId="0" applyNumberFormat="1" applyFont="1" applyFill="1" applyBorder="1" applyAlignment="1">
      <alignment horizontal="left" vertical="center" wrapText="1"/>
    </xf>
    <xf numFmtId="49" fontId="1" fillId="4" borderId="20" xfId="0" applyNumberFormat="1" applyFont="1" applyFill="1" applyBorder="1" applyAlignment="1">
      <alignment horizontal="left" vertical="center" wrapText="1"/>
    </xf>
    <xf numFmtId="49" fontId="1" fillId="4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1" fillId="25" borderId="10" xfId="0" applyFont="1" applyFill="1" applyBorder="1" applyAlignment="1">
      <alignment horizontal="left" vertical="center" wrapText="1"/>
    </xf>
    <xf numFmtId="49" fontId="1" fillId="4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" fillId="25" borderId="11" xfId="0" applyFont="1" applyFill="1" applyBorder="1" applyAlignment="1">
      <alignment horizontal="left" vertical="center" wrapText="1"/>
    </xf>
    <xf numFmtId="0" fontId="1" fillId="4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49" fontId="1" fillId="25" borderId="28" xfId="0" applyNumberFormat="1" applyFont="1" applyFill="1" applyBorder="1" applyAlignment="1">
      <alignment horizontal="left" vertical="center" wrapText="1"/>
    </xf>
    <xf numFmtId="49" fontId="1" fillId="4" borderId="20" xfId="0" applyNumberFormat="1" applyFont="1" applyFill="1" applyBorder="1" applyAlignment="1">
      <alignment horizontal="left" vertical="center" wrapText="1"/>
    </xf>
    <xf numFmtId="49" fontId="0" fillId="0" borderId="29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left" vertical="center"/>
    </xf>
    <xf numFmtId="49" fontId="1" fillId="0" borderId="20" xfId="0" applyNumberFormat="1" applyFont="1" applyFill="1" applyBorder="1" applyAlignment="1">
      <alignment horizontal="left" vertical="center" wrapText="1"/>
    </xf>
    <xf numFmtId="4" fontId="1" fillId="0" borderId="18" xfId="0" applyNumberFormat="1" applyFont="1" applyFill="1" applyBorder="1" applyAlignment="1">
      <alignment/>
    </xf>
    <xf numFmtId="49" fontId="6" fillId="0" borderId="3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left" vertical="center"/>
    </xf>
    <xf numFmtId="49" fontId="1" fillId="0" borderId="32" xfId="0" applyNumberFormat="1" applyFont="1" applyFill="1" applyBorder="1" applyAlignment="1">
      <alignment horizontal="left" vertical="center" wrapText="1"/>
    </xf>
    <xf numFmtId="4" fontId="1" fillId="0" borderId="32" xfId="0" applyNumberFormat="1" applyFont="1" applyFill="1" applyBorder="1" applyAlignment="1">
      <alignment/>
    </xf>
    <xf numFmtId="4" fontId="1" fillId="0" borderId="33" xfId="0" applyNumberFormat="1" applyFont="1" applyFill="1" applyBorder="1" applyAlignment="1">
      <alignment/>
    </xf>
    <xf numFmtId="4" fontId="1" fillId="4" borderId="34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49" fontId="1" fillId="25" borderId="14" xfId="0" applyNumberFormat="1" applyFont="1" applyFill="1" applyBorder="1" applyAlignment="1">
      <alignment horizontal="left" vertical="center"/>
    </xf>
    <xf numFmtId="49" fontId="1" fillId="25" borderId="28" xfId="0" applyNumberFormat="1" applyFont="1" applyFill="1" applyBorder="1" applyAlignment="1">
      <alignment horizontal="left" vertical="center" wrapText="1"/>
    </xf>
    <xf numFmtId="4" fontId="1" fillId="25" borderId="28" xfId="0" applyNumberFormat="1" applyFont="1" applyFill="1" applyBorder="1" applyAlignment="1">
      <alignment/>
    </xf>
    <xf numFmtId="4" fontId="1" fillId="25" borderId="37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9" fontId="6" fillId="0" borderId="38" xfId="0" applyNumberFormat="1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/>
    </xf>
    <xf numFmtId="4" fontId="1" fillId="0" borderId="35" xfId="0" applyNumberFormat="1" applyFont="1" applyFill="1" applyBorder="1" applyAlignment="1">
      <alignment/>
    </xf>
    <xf numFmtId="4" fontId="1" fillId="4" borderId="3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1" fillId="25" borderId="21" xfId="0" applyFont="1" applyFill="1" applyBorder="1" applyAlignment="1">
      <alignment vertical="center"/>
    </xf>
    <xf numFmtId="4" fontId="1" fillId="25" borderId="35" xfId="0" applyNumberFormat="1" applyFont="1" applyFill="1" applyBorder="1" applyAlignment="1">
      <alignment/>
    </xf>
    <xf numFmtId="4" fontId="1" fillId="4" borderId="35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4" fontId="1" fillId="0" borderId="35" xfId="0" applyNumberFormat="1" applyFont="1" applyFill="1" applyBorder="1" applyAlignment="1">
      <alignment horizontal="right"/>
    </xf>
    <xf numFmtId="4" fontId="0" fillId="0" borderId="39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4" fontId="1" fillId="25" borderId="37" xfId="0" applyNumberFormat="1" applyFont="1" applyFill="1" applyBorder="1" applyAlignment="1">
      <alignment/>
    </xf>
    <xf numFmtId="4" fontId="1" fillId="4" borderId="34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 horizontal="right"/>
    </xf>
    <xf numFmtId="4" fontId="0" fillId="0" borderId="38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 horizontal="left" wrapText="1"/>
    </xf>
    <xf numFmtId="4" fontId="9" fillId="24" borderId="19" xfId="0" applyNumberFormat="1" applyFont="1" applyFill="1" applyBorder="1" applyAlignment="1">
      <alignment horizontal="center" vertical="center"/>
    </xf>
    <xf numFmtId="4" fontId="9" fillId="24" borderId="37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left" vertical="center" wrapText="1"/>
    </xf>
    <xf numFmtId="4" fontId="0" fillId="0" borderId="25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4" fontId="9" fillId="24" borderId="19" xfId="0" applyNumberFormat="1" applyFont="1" applyFill="1" applyBorder="1" applyAlignment="1">
      <alignment horizontal="right" vertical="center"/>
    </xf>
    <xf numFmtId="4" fontId="9" fillId="24" borderId="37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/>
    </xf>
    <xf numFmtId="49" fontId="1" fillId="4" borderId="22" xfId="0" applyNumberFormat="1" applyFont="1" applyFill="1" applyBorder="1" applyAlignment="1">
      <alignment horizontal="right" vertical="center"/>
    </xf>
    <xf numFmtId="49" fontId="1" fillId="4" borderId="13" xfId="0" applyNumberFormat="1" applyFont="1" applyFill="1" applyBorder="1" applyAlignment="1">
      <alignment horizontal="left" vertical="center" wrapText="1"/>
    </xf>
    <xf numFmtId="4" fontId="1" fillId="4" borderId="16" xfId="0" applyNumberFormat="1" applyFont="1" applyFill="1" applyBorder="1" applyAlignment="1">
      <alignment/>
    </xf>
    <xf numFmtId="4" fontId="1" fillId="4" borderId="39" xfId="0" applyNumberFormat="1" applyFont="1" applyFill="1" applyBorder="1" applyAlignment="1">
      <alignment/>
    </xf>
    <xf numFmtId="49" fontId="0" fillId="0" borderId="22" xfId="0" applyNumberFormat="1" applyFont="1" applyBorder="1" applyAlignment="1">
      <alignment horizontal="right" vertical="center"/>
    </xf>
    <xf numFmtId="0" fontId="1" fillId="25" borderId="14" xfId="0" applyFont="1" applyFill="1" applyBorder="1" applyAlignment="1">
      <alignment vertical="center"/>
    </xf>
    <xf numFmtId="0" fontId="1" fillId="25" borderId="28" xfId="0" applyFont="1" applyFill="1" applyBorder="1" applyAlignment="1">
      <alignment horizontal="left" vertical="center" wrapText="1"/>
    </xf>
    <xf numFmtId="49" fontId="4" fillId="26" borderId="21" xfId="0" applyNumberFormat="1" applyFont="1" applyFill="1" applyBorder="1" applyAlignment="1">
      <alignment horizontal="right" vertical="center"/>
    </xf>
    <xf numFmtId="49" fontId="4" fillId="26" borderId="10" xfId="0" applyNumberFormat="1" applyFont="1" applyFill="1" applyBorder="1" applyAlignment="1">
      <alignment horizontal="left" vertical="center" wrapText="1"/>
    </xf>
    <xf numFmtId="4" fontId="4" fillId="26" borderId="10" xfId="0" applyNumberFormat="1" applyFont="1" applyFill="1" applyBorder="1" applyAlignment="1">
      <alignment/>
    </xf>
    <xf numFmtId="4" fontId="4" fillId="26" borderId="35" xfId="0" applyNumberFormat="1" applyFont="1" applyFill="1" applyBorder="1" applyAlignment="1">
      <alignment/>
    </xf>
    <xf numFmtId="4" fontId="4" fillId="26" borderId="10" xfId="0" applyNumberFormat="1" applyFont="1" applyFill="1" applyBorder="1" applyAlignment="1">
      <alignment horizontal="right"/>
    </xf>
    <xf numFmtId="4" fontId="4" fillId="26" borderId="35" xfId="0" applyNumberFormat="1" applyFont="1" applyFill="1" applyBorder="1" applyAlignment="1">
      <alignment horizontal="right"/>
    </xf>
    <xf numFmtId="49" fontId="0" fillId="0" borderId="40" xfId="0" applyNumberFormat="1" applyFont="1" applyFill="1" applyBorder="1" applyAlignment="1">
      <alignment horizontal="right" vertical="center"/>
    </xf>
    <xf numFmtId="49" fontId="0" fillId="0" borderId="41" xfId="0" applyNumberFormat="1" applyFont="1" applyFill="1" applyBorder="1" applyAlignment="1">
      <alignment horizontal="left" vertical="center" wrapText="1"/>
    </xf>
    <xf numFmtId="4" fontId="0" fillId="0" borderId="42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0" fontId="0" fillId="0" borderId="0" xfId="0" applyAlignment="1">
      <alignment/>
    </xf>
    <xf numFmtId="4" fontId="0" fillId="0" borderId="15" xfId="0" applyNumberFormat="1" applyFont="1" applyFill="1" applyBorder="1" applyAlignment="1">
      <alignment/>
    </xf>
    <xf numFmtId="49" fontId="0" fillId="0" borderId="21" xfId="0" applyNumberFormat="1" applyFill="1" applyBorder="1" applyAlignment="1">
      <alignment horizontal="right" vertical="center"/>
    </xf>
    <xf numFmtId="49" fontId="0" fillId="0" borderId="10" xfId="0" applyNumberFormat="1" applyFill="1" applyBorder="1" applyAlignment="1">
      <alignment horizontal="left" vertical="center" wrapText="1"/>
    </xf>
    <xf numFmtId="4" fontId="0" fillId="0" borderId="44" xfId="0" applyNumberFormat="1" applyFont="1" applyFill="1" applyBorder="1" applyAlignment="1">
      <alignment/>
    </xf>
    <xf numFmtId="49" fontId="1" fillId="4" borderId="14" xfId="0" applyNumberFormat="1" applyFont="1" applyFill="1" applyBorder="1" applyAlignment="1">
      <alignment horizontal="left" vertical="center"/>
    </xf>
    <xf numFmtId="49" fontId="1" fillId="4" borderId="28" xfId="0" applyNumberFormat="1" applyFont="1" applyFill="1" applyBorder="1" applyAlignment="1">
      <alignment horizontal="left" vertical="center" wrapText="1"/>
    </xf>
    <xf numFmtId="4" fontId="1" fillId="4" borderId="28" xfId="0" applyNumberFormat="1" applyFont="1" applyFill="1" applyBorder="1" applyAlignment="1">
      <alignment/>
    </xf>
    <xf numFmtId="49" fontId="1" fillId="0" borderId="22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 wrapText="1"/>
    </xf>
    <xf numFmtId="4" fontId="1" fillId="0" borderId="16" xfId="0" applyNumberFormat="1" applyFont="1" applyFill="1" applyBorder="1" applyAlignment="1">
      <alignment/>
    </xf>
    <xf numFmtId="49" fontId="0" fillId="0" borderId="24" xfId="0" applyNumberFormat="1" applyFont="1" applyBorder="1" applyAlignment="1">
      <alignment horizontal="right" vertical="center"/>
    </xf>
    <xf numFmtId="4" fontId="1" fillId="4" borderId="37" xfId="0" applyNumberFormat="1" applyFont="1" applyFill="1" applyBorder="1" applyAlignment="1">
      <alignment/>
    </xf>
    <xf numFmtId="4" fontId="1" fillId="0" borderId="39" xfId="0" applyNumberFormat="1" applyFont="1" applyFill="1" applyBorder="1" applyAlignment="1">
      <alignment/>
    </xf>
    <xf numFmtId="0" fontId="0" fillId="0" borderId="44" xfId="0" applyBorder="1" applyAlignment="1">
      <alignment/>
    </xf>
    <xf numFmtId="49" fontId="0" fillId="0" borderId="13" xfId="0" applyNumberFormat="1" applyFont="1" applyFill="1" applyBorder="1" applyAlignment="1">
      <alignment horizontal="right" vertical="center"/>
    </xf>
    <xf numFmtId="49" fontId="13" fillId="24" borderId="17" xfId="0" applyNumberFormat="1" applyFont="1" applyFill="1" applyBorder="1" applyAlignment="1">
      <alignment horizontal="center" vertical="center"/>
    </xf>
    <xf numFmtId="49" fontId="13" fillId="24" borderId="4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0" fontId="0" fillId="0" borderId="46" xfId="0" applyBorder="1" applyAlignment="1">
      <alignment/>
    </xf>
    <xf numFmtId="49" fontId="0" fillId="0" borderId="0" xfId="0" applyNumberFormat="1" applyFont="1" applyFill="1" applyAlignment="1">
      <alignment horizontal="right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6" fillId="0" borderId="47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10" fillId="24" borderId="17" xfId="0" applyNumberFormat="1" applyFont="1" applyFill="1" applyBorder="1" applyAlignment="1">
      <alignment horizontal="center" vertical="center"/>
    </xf>
    <xf numFmtId="49" fontId="10" fillId="24" borderId="45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49" fontId="5" fillId="24" borderId="17" xfId="0" applyNumberFormat="1" applyFont="1" applyFill="1" applyBorder="1" applyAlignment="1">
      <alignment horizontal="center" vertical="center"/>
    </xf>
    <xf numFmtId="49" fontId="5" fillId="24" borderId="48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7"/>
  <sheetViews>
    <sheetView tabSelected="1" zoomScalePageLayoutView="0" workbookViewId="0" topLeftCell="A1">
      <selection activeCell="A1" sqref="A1:C5"/>
    </sheetView>
  </sheetViews>
  <sheetFormatPr defaultColWidth="9.140625" defaultRowHeight="12.75"/>
  <cols>
    <col min="1" max="1" width="12.28125" style="5" customWidth="1"/>
    <col min="2" max="2" width="28.28125" style="6" customWidth="1"/>
    <col min="3" max="4" width="23.421875" style="6" customWidth="1"/>
    <col min="5" max="5" width="21.421875" style="0" customWidth="1"/>
  </cols>
  <sheetData>
    <row r="1" spans="1:5" ht="12.75">
      <c r="A1" s="174"/>
      <c r="B1" s="172"/>
      <c r="C1" s="172"/>
      <c r="D1" s="153"/>
      <c r="E1" s="153"/>
    </row>
    <row r="2" spans="1:6" ht="12.75">
      <c r="A2" s="172"/>
      <c r="B2" s="172"/>
      <c r="C2" s="172"/>
      <c r="D2" s="153" t="s">
        <v>262</v>
      </c>
      <c r="E2" s="153"/>
      <c r="F2" s="153"/>
    </row>
    <row r="3" spans="1:6" ht="12.75">
      <c r="A3" s="172"/>
      <c r="B3" s="172"/>
      <c r="C3" s="172"/>
      <c r="D3" s="153" t="s">
        <v>265</v>
      </c>
      <c r="E3" s="153"/>
      <c r="F3" s="153"/>
    </row>
    <row r="4" spans="1:5" ht="12.75">
      <c r="A4" s="172"/>
      <c r="B4" s="172"/>
      <c r="C4" s="172"/>
      <c r="D4" s="153" t="s">
        <v>263</v>
      </c>
      <c r="E4" s="153"/>
    </row>
    <row r="5" spans="1:5" ht="12.75">
      <c r="A5" s="172"/>
      <c r="B5" s="172"/>
      <c r="C5" s="172"/>
      <c r="D5" s="153" t="s">
        <v>266</v>
      </c>
      <c r="E5" s="153"/>
    </row>
    <row r="6" spans="1:5" s="19" customFormat="1" ht="12">
      <c r="A6" s="171" t="s">
        <v>219</v>
      </c>
      <c r="B6" s="172"/>
      <c r="C6" s="172"/>
      <c r="D6" s="172"/>
      <c r="E6" s="172"/>
    </row>
    <row r="7" spans="1:5" s="19" customFormat="1" ht="12">
      <c r="A7" s="172"/>
      <c r="B7" s="172"/>
      <c r="C7" s="172"/>
      <c r="D7" s="172"/>
      <c r="E7" s="172"/>
    </row>
    <row r="8" spans="1:5" s="19" customFormat="1" ht="12">
      <c r="A8" s="172"/>
      <c r="B8" s="172"/>
      <c r="C8" s="172"/>
      <c r="D8" s="172"/>
      <c r="E8" s="172"/>
    </row>
    <row r="9" spans="1:5" ht="13.5" thickBot="1">
      <c r="A9" s="173"/>
      <c r="B9" s="173"/>
      <c r="C9" s="173"/>
      <c r="D9" s="173"/>
      <c r="E9" s="173"/>
    </row>
    <row r="10" spans="1:5" ht="36.75" thickBot="1">
      <c r="A10" s="175" t="s">
        <v>142</v>
      </c>
      <c r="B10" s="175"/>
      <c r="C10" s="92" t="s">
        <v>224</v>
      </c>
      <c r="D10" s="92" t="s">
        <v>261</v>
      </c>
      <c r="E10" s="18" t="s">
        <v>202</v>
      </c>
    </row>
    <row r="11" spans="1:5" ht="13.5" thickBot="1">
      <c r="A11" s="176" t="s">
        <v>143</v>
      </c>
      <c r="B11" s="177"/>
      <c r="C11" s="90" t="s">
        <v>175</v>
      </c>
      <c r="D11" s="90" t="s">
        <v>264</v>
      </c>
      <c r="E11" s="107" t="s">
        <v>186</v>
      </c>
    </row>
    <row r="12" spans="1:5" ht="16.5" thickBot="1">
      <c r="A12" s="180" t="s">
        <v>141</v>
      </c>
      <c r="B12" s="180"/>
      <c r="C12" s="8">
        <f>SUM(C14)</f>
        <v>159839497.98000002</v>
      </c>
      <c r="D12" s="8">
        <f>SUM(D14)</f>
        <v>152839497.98000002</v>
      </c>
      <c r="E12" s="8">
        <f>SUM(E14)</f>
        <v>127334000</v>
      </c>
    </row>
    <row r="13" spans="1:5" s="7" customFormat="1" ht="15.75" thickBot="1">
      <c r="A13" s="9"/>
      <c r="B13" s="10"/>
      <c r="C13" s="11"/>
      <c r="D13" s="11"/>
      <c r="E13" s="11"/>
    </row>
    <row r="14" spans="1:5" ht="14.25" thickBot="1">
      <c r="A14" s="181" t="s">
        <v>207</v>
      </c>
      <c r="B14" s="182"/>
      <c r="C14" s="12">
        <f>SUM(C20,C28,C49,C71,C91,C103,C111,C150,C175,C218,C223,C272,C284,C289,C305,C99,C318,C66,C43)</f>
        <v>159839497.98000002</v>
      </c>
      <c r="D14" s="12">
        <f>SUM(D20,D28,D49,D71,D91,D103,D111,D150,D175,D218,D223,D272,D284,D289,D305,,D99,D318,D66,D43)</f>
        <v>152839497.98000002</v>
      </c>
      <c r="E14" s="12">
        <f>SUM(E20,E28,E49,E71,E91,E103,E111,E150,E175,E218,E223,E272,E284,E289,E305,,E99,E318,E66,E43)</f>
        <v>127334000</v>
      </c>
    </row>
    <row r="15" spans="1:5" s="7" customFormat="1" ht="15.75" thickBot="1">
      <c r="A15" s="9" t="s">
        <v>169</v>
      </c>
      <c r="B15" s="10" t="s">
        <v>170</v>
      </c>
      <c r="C15" s="11">
        <f>C14-C16-C17</f>
        <v>143831816.98000002</v>
      </c>
      <c r="D15" s="11">
        <f>D14-D16-D17</f>
        <v>136831816.98000002</v>
      </c>
      <c r="E15" s="11">
        <f>E14-E16-E17</f>
        <v>112185651</v>
      </c>
    </row>
    <row r="16" spans="1:5" s="7" customFormat="1" ht="15.75" thickBot="1">
      <c r="A16" s="38"/>
      <c r="B16" s="39" t="s">
        <v>171</v>
      </c>
      <c r="C16" s="40">
        <f>SUM(C328)</f>
        <v>15960681</v>
      </c>
      <c r="D16" s="40">
        <f>SUM(D328)</f>
        <v>15960681</v>
      </c>
      <c r="E16" s="40">
        <f>SUM(E328)</f>
        <v>15148349</v>
      </c>
    </row>
    <row r="17" spans="1:5" ht="15.75" thickBot="1">
      <c r="A17" s="134"/>
      <c r="B17" s="39" t="s">
        <v>208</v>
      </c>
      <c r="C17" s="135">
        <f>SUM(C390)</f>
        <v>47000</v>
      </c>
      <c r="D17" s="135">
        <f>SUM(D390)</f>
        <v>47000</v>
      </c>
      <c r="E17" s="135">
        <f>SUM(E390)</f>
        <v>0</v>
      </c>
    </row>
    <row r="18" spans="1:5" ht="14.25" thickBot="1">
      <c r="A18" s="37"/>
      <c r="B18" s="41" t="s">
        <v>172</v>
      </c>
      <c r="C18" s="12">
        <f>SUM(C29,C50,C72,C92,C104,C112,C151,C176,C219,C224,C273,C285,C290,C306,C101,C325,C24,C67,C44,C85)</f>
        <v>117837126.34</v>
      </c>
      <c r="D18" s="12">
        <f>SUM(D29,D50,D72,D92,D104,D112,D151,D176,D219,D224,D273,D285,D290,D306,D101,D325,D24,D67,D44,D85)</f>
        <v>117837126.34</v>
      </c>
      <c r="E18" s="12">
        <f>SUM(E29,E50,E72,E92,E104,E112,E151,E176,E219,E224,E273,E285,E290,E306,E101,E325,E24,E67,E44,E85)</f>
        <v>116294000</v>
      </c>
    </row>
    <row r="19" spans="1:5" ht="14.25" thickBot="1">
      <c r="A19" s="37"/>
      <c r="B19" s="41" t="s">
        <v>173</v>
      </c>
      <c r="C19" s="12">
        <f>SUM(C51,C73,C22,C30,C152,C177,C274,C320)</f>
        <v>42002371.64</v>
      </c>
      <c r="D19" s="12">
        <f>SUM(D51,D73,D22,D30,D152,D177,D274,D320)</f>
        <v>35002371.64</v>
      </c>
      <c r="E19" s="12">
        <f>SUM(E51,E73,E22,E30,E152,E177,E274,E320)</f>
        <v>11040000</v>
      </c>
    </row>
    <row r="20" spans="1:5" s="2" customFormat="1" ht="13.5" thickBot="1">
      <c r="A20" s="101" t="s">
        <v>28</v>
      </c>
      <c r="B20" s="102" t="s">
        <v>29</v>
      </c>
      <c r="C20" s="103">
        <f>SUM(C21:C22)</f>
        <v>448315.33999999997</v>
      </c>
      <c r="D20" s="103">
        <f>SUM(D21:D22)</f>
        <v>448315.33999999997</v>
      </c>
      <c r="E20" s="104">
        <f>SUM(E21:E22)</f>
        <v>49537</v>
      </c>
    </row>
    <row r="21" spans="1:5" s="2" customFormat="1" ht="12.75">
      <c r="A21" s="87"/>
      <c r="B21" s="88" t="s">
        <v>172</v>
      </c>
      <c r="C21" s="105">
        <f>C24</f>
        <v>448315.33999999997</v>
      </c>
      <c r="D21" s="105">
        <f>D24</f>
        <v>448315.33999999997</v>
      </c>
      <c r="E21" s="108">
        <f>E24</f>
        <v>49537</v>
      </c>
    </row>
    <row r="22" spans="1:5" s="2" customFormat="1" ht="12.75">
      <c r="A22" s="44"/>
      <c r="B22" s="69" t="s">
        <v>173</v>
      </c>
      <c r="C22" s="43">
        <v>0</v>
      </c>
      <c r="D22" s="43">
        <v>0</v>
      </c>
      <c r="E22" s="109">
        <v>0</v>
      </c>
    </row>
    <row r="23" spans="1:5" s="1" customFormat="1" ht="12.75">
      <c r="A23" s="45" t="s">
        <v>30</v>
      </c>
      <c r="B23" s="70" t="s">
        <v>31</v>
      </c>
      <c r="C23" s="30">
        <f>SUM(C25:C27)</f>
        <v>448315.33999999997</v>
      </c>
      <c r="D23" s="30">
        <f>SUM(D25:D27)</f>
        <v>448315.33999999997</v>
      </c>
      <c r="E23" s="110">
        <f>SUM(E25:E27)</f>
        <v>49537</v>
      </c>
    </row>
    <row r="24" spans="1:5" s="2" customFormat="1" ht="12.75">
      <c r="A24" s="44"/>
      <c r="B24" s="69" t="s">
        <v>172</v>
      </c>
      <c r="C24" s="43">
        <f>SUM(C25:C27)</f>
        <v>448315.33999999997</v>
      </c>
      <c r="D24" s="43">
        <f>SUM(D25:D27)</f>
        <v>448315.33999999997</v>
      </c>
      <c r="E24" s="109">
        <f>SUM(E25:E27)</f>
        <v>49537</v>
      </c>
    </row>
    <row r="25" spans="1:5" ht="89.25">
      <c r="A25" s="46" t="s">
        <v>2</v>
      </c>
      <c r="B25" s="71" t="s">
        <v>109</v>
      </c>
      <c r="C25" s="4">
        <v>55838.34</v>
      </c>
      <c r="D25" s="4">
        <v>55838.34</v>
      </c>
      <c r="E25" s="98">
        <v>49537</v>
      </c>
    </row>
    <row r="26" spans="1:5" ht="12.75">
      <c r="A26" s="47" t="s">
        <v>1</v>
      </c>
      <c r="B26" s="71" t="s">
        <v>110</v>
      </c>
      <c r="C26" s="4">
        <v>1882</v>
      </c>
      <c r="D26" s="4">
        <v>1882</v>
      </c>
      <c r="E26" s="98">
        <v>0</v>
      </c>
    </row>
    <row r="27" spans="1:5" ht="77.25" thickBot="1">
      <c r="A27" s="47" t="s">
        <v>144</v>
      </c>
      <c r="B27" s="72" t="s">
        <v>145</v>
      </c>
      <c r="C27" s="13">
        <v>390595</v>
      </c>
      <c r="D27" s="13">
        <v>390595</v>
      </c>
      <c r="E27" s="111">
        <v>0</v>
      </c>
    </row>
    <row r="28" spans="1:5" s="2" customFormat="1" ht="13.5" thickBot="1">
      <c r="A28" s="14" t="s">
        <v>32</v>
      </c>
      <c r="B28" s="73" t="s">
        <v>33</v>
      </c>
      <c r="C28" s="16">
        <f aca="true" t="shared" si="0" ref="C28:E29">SUM(C31,C39)</f>
        <v>3411300.08</v>
      </c>
      <c r="D28" s="16">
        <f t="shared" si="0"/>
        <v>3411300.08</v>
      </c>
      <c r="E28" s="16">
        <f t="shared" si="0"/>
        <v>1400100</v>
      </c>
    </row>
    <row r="29" spans="1:5" s="2" customFormat="1" ht="12.75">
      <c r="A29" s="44"/>
      <c r="B29" s="69" t="s">
        <v>172</v>
      </c>
      <c r="C29" s="43">
        <f t="shared" si="0"/>
        <v>1470000</v>
      </c>
      <c r="D29" s="43">
        <f t="shared" si="0"/>
        <v>1470000</v>
      </c>
      <c r="E29" s="109">
        <f t="shared" si="0"/>
        <v>1400100</v>
      </c>
    </row>
    <row r="30" spans="1:5" s="2" customFormat="1" ht="12.75">
      <c r="A30" s="87"/>
      <c r="B30" s="88" t="s">
        <v>173</v>
      </c>
      <c r="C30" s="105">
        <f>SUM(C33,C41)</f>
        <v>1941300.08</v>
      </c>
      <c r="D30" s="105">
        <f>SUM(D33,D41)</f>
        <v>1941300.08</v>
      </c>
      <c r="E30" s="108">
        <f>SUM(E33)</f>
        <v>0</v>
      </c>
    </row>
    <row r="31" spans="1:5" s="1" customFormat="1" ht="12.75">
      <c r="A31" s="48" t="s">
        <v>34</v>
      </c>
      <c r="B31" s="74" t="s">
        <v>35</v>
      </c>
      <c r="C31" s="31">
        <f>SUM(C32:C33)</f>
        <v>2384594.69</v>
      </c>
      <c r="D31" s="31">
        <f>SUM(D32:D33)</f>
        <v>2384594.69</v>
      </c>
      <c r="E31" s="97">
        <f>SUM(E32:E33)</f>
        <v>1400100</v>
      </c>
    </row>
    <row r="32" spans="1:5" s="2" customFormat="1" ht="12.75">
      <c r="A32" s="44"/>
      <c r="B32" s="69" t="s">
        <v>172</v>
      </c>
      <c r="C32" s="43">
        <f>SUM(C34:C36)</f>
        <v>1470000</v>
      </c>
      <c r="D32" s="43">
        <f>SUM(D34:D36)</f>
        <v>1470000</v>
      </c>
      <c r="E32" s="109">
        <f>SUM(E34:E36)</f>
        <v>1400100</v>
      </c>
    </row>
    <row r="33" spans="1:5" s="2" customFormat="1" ht="12.75">
      <c r="A33" s="44"/>
      <c r="B33" s="69" t="s">
        <v>173</v>
      </c>
      <c r="C33" s="43">
        <f>SUM(C37:C38)</f>
        <v>914594.69</v>
      </c>
      <c r="D33" s="43">
        <f>SUM(D37:D38)</f>
        <v>914594.69</v>
      </c>
      <c r="E33" s="109">
        <f>SUM(E37:E38)</f>
        <v>0</v>
      </c>
    </row>
    <row r="34" spans="1:5" ht="25.5">
      <c r="A34" s="46" t="s">
        <v>5</v>
      </c>
      <c r="B34" s="71" t="s">
        <v>111</v>
      </c>
      <c r="C34" s="4">
        <v>250000</v>
      </c>
      <c r="D34" s="4">
        <v>250000</v>
      </c>
      <c r="E34" s="98">
        <v>0</v>
      </c>
    </row>
    <row r="35" spans="1:5" ht="12.75">
      <c r="A35" s="46" t="s">
        <v>4</v>
      </c>
      <c r="B35" s="71" t="s">
        <v>112</v>
      </c>
      <c r="C35" s="4">
        <v>1200000</v>
      </c>
      <c r="D35" s="4">
        <v>1200000</v>
      </c>
      <c r="E35" s="98">
        <v>1400000</v>
      </c>
    </row>
    <row r="36" spans="1:5" ht="12.75">
      <c r="A36" s="47" t="s">
        <v>3</v>
      </c>
      <c r="B36" s="72" t="s">
        <v>113</v>
      </c>
      <c r="C36" s="13">
        <v>20000</v>
      </c>
      <c r="D36" s="13">
        <v>20000</v>
      </c>
      <c r="E36" s="111">
        <v>100</v>
      </c>
    </row>
    <row r="37" spans="1:5" ht="102">
      <c r="A37" s="47" t="s">
        <v>225</v>
      </c>
      <c r="B37" s="72" t="s">
        <v>227</v>
      </c>
      <c r="C37" s="13">
        <v>546732.02</v>
      </c>
      <c r="D37" s="13">
        <v>546732.02</v>
      </c>
      <c r="E37" s="111">
        <v>0</v>
      </c>
    </row>
    <row r="38" spans="1:5" ht="64.5" thickBot="1">
      <c r="A38" s="168" t="s">
        <v>226</v>
      </c>
      <c r="B38" s="72" t="s">
        <v>228</v>
      </c>
      <c r="C38" s="13">
        <v>367862.67</v>
      </c>
      <c r="D38" s="13">
        <v>367862.67</v>
      </c>
      <c r="E38" s="157">
        <v>0</v>
      </c>
    </row>
    <row r="39" spans="1:5" s="1" customFormat="1" ht="13.5" thickBot="1">
      <c r="A39" s="158" t="s">
        <v>229</v>
      </c>
      <c r="B39" s="159" t="s">
        <v>230</v>
      </c>
      <c r="C39" s="160">
        <f>SUM(C40:C41)</f>
        <v>1026705.39</v>
      </c>
      <c r="D39" s="160">
        <f>SUM(D40:D41)</f>
        <v>1026705.39</v>
      </c>
      <c r="E39" s="165">
        <f>SUM(E40:E41)</f>
        <v>0</v>
      </c>
    </row>
    <row r="40" spans="1:5" s="2" customFormat="1" ht="12.75">
      <c r="A40" s="87"/>
      <c r="B40" s="88" t="s">
        <v>172</v>
      </c>
      <c r="C40" s="105">
        <v>0</v>
      </c>
      <c r="D40" s="105">
        <v>0</v>
      </c>
      <c r="E40" s="108">
        <v>0</v>
      </c>
    </row>
    <row r="41" spans="1:5" s="2" customFormat="1" ht="12.75">
      <c r="A41" s="44"/>
      <c r="B41" s="69" t="s">
        <v>173</v>
      </c>
      <c r="C41" s="43">
        <f>SUM(C42)</f>
        <v>1026705.39</v>
      </c>
      <c r="D41" s="43">
        <f>SUM(D42)</f>
        <v>1026705.39</v>
      </c>
      <c r="E41" s="109">
        <f>SUM(E42)</f>
        <v>0</v>
      </c>
    </row>
    <row r="42" spans="1:5" ht="77.25" thickBot="1">
      <c r="A42" s="47" t="s">
        <v>232</v>
      </c>
      <c r="B42" s="72" t="s">
        <v>177</v>
      </c>
      <c r="C42" s="13">
        <v>1026705.39</v>
      </c>
      <c r="D42" s="13">
        <v>1026705.39</v>
      </c>
      <c r="E42" s="111">
        <v>0</v>
      </c>
    </row>
    <row r="43" spans="1:5" s="2" customFormat="1" ht="13.5" thickBot="1">
      <c r="A43" s="14" t="s">
        <v>233</v>
      </c>
      <c r="B43" s="73" t="s">
        <v>234</v>
      </c>
      <c r="C43" s="16">
        <f>SUM(C44:C45)</f>
        <v>142618.28</v>
      </c>
      <c r="D43" s="16">
        <f>SUM(D44:D45)</f>
        <v>142618.28</v>
      </c>
      <c r="E43" s="16">
        <f>SUM(E44:E45)</f>
        <v>0</v>
      </c>
    </row>
    <row r="44" spans="1:5" s="2" customFormat="1" ht="12.75">
      <c r="A44" s="44"/>
      <c r="B44" s="69" t="s">
        <v>172</v>
      </c>
      <c r="C44" s="43">
        <f>SUM(C47)</f>
        <v>142618.28</v>
      </c>
      <c r="D44" s="43">
        <f>SUM(D47)</f>
        <v>142618.28</v>
      </c>
      <c r="E44" s="109">
        <f>SUM(E47)</f>
        <v>0</v>
      </c>
    </row>
    <row r="45" spans="1:5" s="2" customFormat="1" ht="12.75">
      <c r="A45" s="87"/>
      <c r="B45" s="88" t="s">
        <v>173</v>
      </c>
      <c r="C45" s="105">
        <v>0</v>
      </c>
      <c r="D45" s="105">
        <v>0</v>
      </c>
      <c r="E45" s="108">
        <v>0</v>
      </c>
    </row>
    <row r="46" spans="1:5" s="1" customFormat="1" ht="25.5">
      <c r="A46" s="48" t="s">
        <v>236</v>
      </c>
      <c r="B46" s="74" t="s">
        <v>235</v>
      </c>
      <c r="C46" s="31">
        <f aca="true" t="shared" si="1" ref="C46:E47">SUM(C47)</f>
        <v>142618.28</v>
      </c>
      <c r="D46" s="31">
        <f t="shared" si="1"/>
        <v>142618.28</v>
      </c>
      <c r="E46" s="97">
        <f t="shared" si="1"/>
        <v>0</v>
      </c>
    </row>
    <row r="47" spans="1:5" s="2" customFormat="1" ht="12.75">
      <c r="A47" s="87"/>
      <c r="B47" s="88" t="s">
        <v>172</v>
      </c>
      <c r="C47" s="105">
        <f t="shared" si="1"/>
        <v>142618.28</v>
      </c>
      <c r="D47" s="105">
        <f t="shared" si="1"/>
        <v>142618.28</v>
      </c>
      <c r="E47" s="108">
        <f t="shared" si="1"/>
        <v>0</v>
      </c>
    </row>
    <row r="48" spans="1:5" ht="64.5" thickBot="1">
      <c r="A48" s="47" t="s">
        <v>237</v>
      </c>
      <c r="B48" s="72" t="s">
        <v>114</v>
      </c>
      <c r="C48" s="13">
        <v>142618.28</v>
      </c>
      <c r="D48" s="13">
        <v>142618.28</v>
      </c>
      <c r="E48" s="111">
        <v>0</v>
      </c>
    </row>
    <row r="49" spans="1:5" s="2" customFormat="1" ht="13.5" thickBot="1">
      <c r="A49" s="14" t="s">
        <v>36</v>
      </c>
      <c r="B49" s="73" t="s">
        <v>37</v>
      </c>
      <c r="C49" s="25">
        <f aca="true" t="shared" si="2" ref="C49:E50">SUM(C52,C57)</f>
        <v>41834064</v>
      </c>
      <c r="D49" s="25">
        <f t="shared" si="2"/>
        <v>34834064</v>
      </c>
      <c r="E49" s="16">
        <f t="shared" si="2"/>
        <v>13770000</v>
      </c>
    </row>
    <row r="50" spans="1:5" s="2" customFormat="1" ht="12.75">
      <c r="A50" s="44"/>
      <c r="B50" s="69" t="s">
        <v>172</v>
      </c>
      <c r="C50" s="43">
        <f t="shared" si="2"/>
        <v>2770000</v>
      </c>
      <c r="D50" s="43">
        <f t="shared" si="2"/>
        <v>2770000</v>
      </c>
      <c r="E50" s="109">
        <f t="shared" si="2"/>
        <v>2730000</v>
      </c>
    </row>
    <row r="51" spans="1:5" s="2" customFormat="1" ht="12.75">
      <c r="A51" s="44"/>
      <c r="B51" s="69" t="s">
        <v>173</v>
      </c>
      <c r="C51" s="43">
        <f>SUM(C59)</f>
        <v>39064064</v>
      </c>
      <c r="D51" s="43">
        <f>SUM(D59)</f>
        <v>32064064</v>
      </c>
      <c r="E51" s="109">
        <f>SUM(E59)</f>
        <v>11040000</v>
      </c>
    </row>
    <row r="52" spans="1:5" s="1" customFormat="1" ht="25.5">
      <c r="A52" s="48" t="s">
        <v>38</v>
      </c>
      <c r="B52" s="74" t="s">
        <v>39</v>
      </c>
      <c r="C52" s="32">
        <f>SUM(C54:C56)</f>
        <v>1970000</v>
      </c>
      <c r="D52" s="32">
        <f>SUM(D54:D56)</f>
        <v>1970000</v>
      </c>
      <c r="E52" s="97">
        <f>SUM(E54:E56)</f>
        <v>1830000</v>
      </c>
    </row>
    <row r="53" spans="1:5" s="2" customFormat="1" ht="12.75">
      <c r="A53" s="44"/>
      <c r="B53" s="69" t="s">
        <v>172</v>
      </c>
      <c r="C53" s="43">
        <f>SUM(C54:C56)</f>
        <v>1970000</v>
      </c>
      <c r="D53" s="43">
        <f>SUM(D54:D56)</f>
        <v>1970000</v>
      </c>
      <c r="E53" s="109">
        <f>SUM(E54:E56)</f>
        <v>1830000</v>
      </c>
    </row>
    <row r="54" spans="1:5" ht="89.25">
      <c r="A54" s="46" t="s">
        <v>2</v>
      </c>
      <c r="B54" s="71" t="s">
        <v>109</v>
      </c>
      <c r="C54" s="22">
        <v>1960000</v>
      </c>
      <c r="D54" s="22">
        <v>1960000</v>
      </c>
      <c r="E54" s="98">
        <v>1820000</v>
      </c>
    </row>
    <row r="55" spans="1:5" ht="12.75">
      <c r="A55" s="47" t="s">
        <v>3</v>
      </c>
      <c r="B55" s="71" t="s">
        <v>113</v>
      </c>
      <c r="C55" s="4">
        <v>10000</v>
      </c>
      <c r="D55" s="4">
        <v>10000</v>
      </c>
      <c r="E55" s="98">
        <v>0</v>
      </c>
    </row>
    <row r="56" spans="1:5" ht="12.75">
      <c r="A56" s="46" t="s">
        <v>1</v>
      </c>
      <c r="B56" s="71" t="s">
        <v>110</v>
      </c>
      <c r="C56" s="22">
        <v>0</v>
      </c>
      <c r="D56" s="22">
        <v>0</v>
      </c>
      <c r="E56" s="98">
        <v>10000</v>
      </c>
    </row>
    <row r="57" spans="1:5" s="1" customFormat="1" ht="26.25" thickBot="1">
      <c r="A57" s="136" t="s">
        <v>40</v>
      </c>
      <c r="B57" s="137" t="s">
        <v>41</v>
      </c>
      <c r="C57" s="138">
        <f>SUM(C60:C65)</f>
        <v>39864064</v>
      </c>
      <c r="D57" s="138">
        <f>SUM(D60:D65)</f>
        <v>32864064</v>
      </c>
      <c r="E57" s="139">
        <f>SUM(E60:E65)</f>
        <v>11940000</v>
      </c>
    </row>
    <row r="58" spans="1:5" s="2" customFormat="1" ht="12.75">
      <c r="A58" s="93"/>
      <c r="B58" s="94" t="s">
        <v>172</v>
      </c>
      <c r="C58" s="95">
        <f>SUM(C60:C62,C65)</f>
        <v>800000</v>
      </c>
      <c r="D58" s="95">
        <f>SUM(D60:D62,D65)</f>
        <v>800000</v>
      </c>
      <c r="E58" s="96">
        <f>SUM(E60:E62,E65)</f>
        <v>900000</v>
      </c>
    </row>
    <row r="59" spans="1:5" s="2" customFormat="1" ht="12.75">
      <c r="A59" s="44"/>
      <c r="B59" s="69" t="s">
        <v>173</v>
      </c>
      <c r="C59" s="43">
        <f>SUM(C63:C64)</f>
        <v>39064064</v>
      </c>
      <c r="D59" s="43">
        <f>SUM(D63:D64)</f>
        <v>32064064</v>
      </c>
      <c r="E59" s="109">
        <f>SUM(E63:E64)</f>
        <v>11040000</v>
      </c>
    </row>
    <row r="60" spans="1:5" ht="38.25">
      <c r="A60" s="46" t="s">
        <v>8</v>
      </c>
      <c r="B60" s="71" t="s">
        <v>134</v>
      </c>
      <c r="C60" s="22">
        <v>250000</v>
      </c>
      <c r="D60" s="22">
        <v>250000</v>
      </c>
      <c r="E60" s="98">
        <v>350000</v>
      </c>
    </row>
    <row r="61" spans="1:5" ht="51">
      <c r="A61" s="46" t="s">
        <v>187</v>
      </c>
      <c r="B61" s="71" t="s">
        <v>188</v>
      </c>
      <c r="C61" s="22">
        <v>30000</v>
      </c>
      <c r="D61" s="22">
        <v>30000</v>
      </c>
      <c r="E61" s="98">
        <v>10000</v>
      </c>
    </row>
    <row r="62" spans="1:5" ht="89.25">
      <c r="A62" s="46" t="s">
        <v>2</v>
      </c>
      <c r="B62" s="71" t="s">
        <v>109</v>
      </c>
      <c r="C62" s="22">
        <v>500000</v>
      </c>
      <c r="D62" s="22">
        <v>500000</v>
      </c>
      <c r="E62" s="98">
        <v>500000</v>
      </c>
    </row>
    <row r="63" spans="1:5" ht="51">
      <c r="A63" s="46" t="s">
        <v>7</v>
      </c>
      <c r="B63" s="71" t="s">
        <v>135</v>
      </c>
      <c r="C63" s="22">
        <v>50000</v>
      </c>
      <c r="D63" s="22">
        <v>50000</v>
      </c>
      <c r="E63" s="98">
        <v>40000</v>
      </c>
    </row>
    <row r="64" spans="1:5" ht="51">
      <c r="A64" s="46" t="s">
        <v>6</v>
      </c>
      <c r="B64" s="71" t="s">
        <v>136</v>
      </c>
      <c r="C64" s="4">
        <v>39014064</v>
      </c>
      <c r="D64" s="4">
        <v>32014064</v>
      </c>
      <c r="E64" s="98">
        <v>11000000</v>
      </c>
    </row>
    <row r="65" spans="1:5" ht="12.75">
      <c r="A65" s="46" t="s">
        <v>3</v>
      </c>
      <c r="B65" s="71" t="s">
        <v>113</v>
      </c>
      <c r="C65" s="4">
        <v>20000</v>
      </c>
      <c r="D65" s="4">
        <v>20000</v>
      </c>
      <c r="E65" s="98">
        <v>40000</v>
      </c>
    </row>
    <row r="66" spans="1:5" s="2" customFormat="1" ht="12.75">
      <c r="A66" s="112" t="s">
        <v>209</v>
      </c>
      <c r="B66" s="77" t="s">
        <v>210</v>
      </c>
      <c r="C66" s="68">
        <f>SUM(C67)</f>
        <v>50000</v>
      </c>
      <c r="D66" s="68">
        <f>SUM(D67)</f>
        <v>50000</v>
      </c>
      <c r="E66" s="113">
        <f>SUM(E67)</f>
        <v>50000</v>
      </c>
    </row>
    <row r="67" spans="1:5" s="2" customFormat="1" ht="12.75">
      <c r="A67" s="44"/>
      <c r="B67" s="69" t="s">
        <v>172</v>
      </c>
      <c r="C67" s="43">
        <f>SUM(C69)</f>
        <v>50000</v>
      </c>
      <c r="D67" s="43">
        <f>SUM(D69)</f>
        <v>50000</v>
      </c>
      <c r="E67" s="109">
        <f>SUM(E69)</f>
        <v>50000</v>
      </c>
    </row>
    <row r="68" spans="1:5" ht="25.5">
      <c r="A68" s="51" t="s">
        <v>211</v>
      </c>
      <c r="B68" s="78" t="s">
        <v>212</v>
      </c>
      <c r="C68" s="35">
        <f aca="true" t="shared" si="3" ref="C68:E69">SUM(C69)</f>
        <v>50000</v>
      </c>
      <c r="D68" s="35">
        <f t="shared" si="3"/>
        <v>50000</v>
      </c>
      <c r="E68" s="114">
        <f t="shared" si="3"/>
        <v>50000</v>
      </c>
    </row>
    <row r="69" spans="1:5" s="2" customFormat="1" ht="12.75">
      <c r="A69" s="44"/>
      <c r="B69" s="69" t="s">
        <v>172</v>
      </c>
      <c r="C69" s="43">
        <f t="shared" si="3"/>
        <v>50000</v>
      </c>
      <c r="D69" s="43">
        <f t="shared" si="3"/>
        <v>50000</v>
      </c>
      <c r="E69" s="109">
        <f t="shared" si="3"/>
        <v>50000</v>
      </c>
    </row>
    <row r="70" spans="1:5" ht="51.75" thickBot="1">
      <c r="A70" s="140" t="s">
        <v>187</v>
      </c>
      <c r="B70" s="72" t="s">
        <v>188</v>
      </c>
      <c r="C70" s="24">
        <v>50000</v>
      </c>
      <c r="D70" s="24">
        <v>50000</v>
      </c>
      <c r="E70" s="111">
        <v>50000</v>
      </c>
    </row>
    <row r="71" spans="1:5" s="2" customFormat="1" ht="13.5" thickBot="1">
      <c r="A71" s="141" t="s">
        <v>42</v>
      </c>
      <c r="B71" s="142" t="s">
        <v>43</v>
      </c>
      <c r="C71" s="103">
        <f>SUM(C74,C77,C87,C84)</f>
        <v>1703004.3</v>
      </c>
      <c r="D71" s="103">
        <f>SUM(D74,D77,D87,D84)</f>
        <v>1703004.3</v>
      </c>
      <c r="E71" s="104">
        <f>SUM(E74,E77,E87,E84)</f>
        <v>1634107</v>
      </c>
    </row>
    <row r="72" spans="1:5" s="2" customFormat="1" ht="12.75">
      <c r="A72" s="87"/>
      <c r="B72" s="88" t="s">
        <v>172</v>
      </c>
      <c r="C72" s="105">
        <f>SUM(C75,C78,C88)</f>
        <v>1668449.51</v>
      </c>
      <c r="D72" s="105">
        <f>SUM(D75,D78,D88)</f>
        <v>1668449.51</v>
      </c>
      <c r="E72" s="108">
        <f>SUM(E75,E78,E88)</f>
        <v>1634107</v>
      </c>
    </row>
    <row r="73" spans="1:5" s="2" customFormat="1" ht="12.75">
      <c r="A73" s="44"/>
      <c r="B73" s="69" t="s">
        <v>173</v>
      </c>
      <c r="C73" s="43">
        <f>SUM(C79)</f>
        <v>5632.79</v>
      </c>
      <c r="D73" s="43">
        <f>SUM(D79)</f>
        <v>5632.79</v>
      </c>
      <c r="E73" s="109">
        <f>SUM(E79)</f>
        <v>0</v>
      </c>
    </row>
    <row r="74" spans="1:5" ht="12.75">
      <c r="A74" s="51" t="s">
        <v>146</v>
      </c>
      <c r="B74" s="78" t="s">
        <v>147</v>
      </c>
      <c r="C74" s="35">
        <f>SUM(C76)</f>
        <v>369000</v>
      </c>
      <c r="D74" s="35">
        <f>SUM(D76)</f>
        <v>369000</v>
      </c>
      <c r="E74" s="114">
        <f>SUM(E76)</f>
        <v>434107</v>
      </c>
    </row>
    <row r="75" spans="1:5" s="2" customFormat="1" ht="12.75">
      <c r="A75" s="44"/>
      <c r="B75" s="69" t="s">
        <v>172</v>
      </c>
      <c r="C75" s="43">
        <f>SUM(C76)</f>
        <v>369000</v>
      </c>
      <c r="D75" s="43">
        <f>SUM(D76)</f>
        <v>369000</v>
      </c>
      <c r="E75" s="109">
        <f>SUM(E76)</f>
        <v>434107</v>
      </c>
    </row>
    <row r="76" spans="1:5" ht="76.5">
      <c r="A76" s="52" t="s">
        <v>166</v>
      </c>
      <c r="B76" s="79" t="s">
        <v>149</v>
      </c>
      <c r="C76" s="22">
        <v>369000</v>
      </c>
      <c r="D76" s="22">
        <v>369000</v>
      </c>
      <c r="E76" s="98">
        <v>434107</v>
      </c>
    </row>
    <row r="77" spans="1:5" s="1" customFormat="1" ht="12.75">
      <c r="A77" s="53" t="s">
        <v>44</v>
      </c>
      <c r="B77" s="74" t="s">
        <v>45</v>
      </c>
      <c r="C77" s="32">
        <f>SUM(C80:C83)</f>
        <v>98082.3</v>
      </c>
      <c r="D77" s="32">
        <f>SUM(D80:D83)</f>
        <v>98082.3</v>
      </c>
      <c r="E77" s="97">
        <f>SUM(E80:E83)</f>
        <v>0</v>
      </c>
    </row>
    <row r="78" spans="1:5" s="2" customFormat="1" ht="12.75">
      <c r="A78" s="44"/>
      <c r="B78" s="69" t="s">
        <v>172</v>
      </c>
      <c r="C78" s="43">
        <f>SUM(C80:C81,C83)</f>
        <v>92449.51000000001</v>
      </c>
      <c r="D78" s="43">
        <f>SUM(D80:D81,D83)</f>
        <v>92449.51000000001</v>
      </c>
      <c r="E78" s="43">
        <f>SUM(E80:E81,E83)</f>
        <v>0</v>
      </c>
    </row>
    <row r="79" spans="1:5" s="2" customFormat="1" ht="12.75">
      <c r="A79" s="44"/>
      <c r="B79" s="69" t="s">
        <v>173</v>
      </c>
      <c r="C79" s="43">
        <f>SUM(C82)</f>
        <v>5632.79</v>
      </c>
      <c r="D79" s="43">
        <f>SUM(D82)</f>
        <v>5632.79</v>
      </c>
      <c r="E79" s="109">
        <f>SUM(E82)</f>
        <v>0</v>
      </c>
    </row>
    <row r="80" spans="1:5" ht="12.75">
      <c r="A80" s="46" t="s">
        <v>4</v>
      </c>
      <c r="B80" s="71" t="s">
        <v>112</v>
      </c>
      <c r="C80" s="22">
        <v>25000</v>
      </c>
      <c r="D80" s="22">
        <v>25000</v>
      </c>
      <c r="E80" s="98">
        <v>0</v>
      </c>
    </row>
    <row r="81" spans="1:5" ht="89.25">
      <c r="A81" s="46" t="s">
        <v>2</v>
      </c>
      <c r="B81" s="71" t="s">
        <v>109</v>
      </c>
      <c r="C81" s="22">
        <v>8000</v>
      </c>
      <c r="D81" s="22">
        <v>8000</v>
      </c>
      <c r="E81" s="98">
        <v>0</v>
      </c>
    </row>
    <row r="82" spans="1:5" ht="25.5">
      <c r="A82" s="46" t="s">
        <v>9</v>
      </c>
      <c r="B82" s="71" t="s">
        <v>115</v>
      </c>
      <c r="C82" s="22">
        <v>5632.79</v>
      </c>
      <c r="D82" s="22">
        <v>5632.79</v>
      </c>
      <c r="E82" s="98">
        <v>0</v>
      </c>
    </row>
    <row r="83" spans="1:5" ht="12.75">
      <c r="A83" s="46" t="s">
        <v>1</v>
      </c>
      <c r="B83" s="71" t="s">
        <v>110</v>
      </c>
      <c r="C83" s="22">
        <v>59449.51</v>
      </c>
      <c r="D83" s="22">
        <v>59449.51</v>
      </c>
      <c r="E83" s="98">
        <v>0</v>
      </c>
    </row>
    <row r="84" spans="1:5" ht="12.75">
      <c r="A84" s="51" t="s">
        <v>238</v>
      </c>
      <c r="B84" s="78" t="s">
        <v>239</v>
      </c>
      <c r="C84" s="35">
        <f>SUM(C86)</f>
        <v>28922</v>
      </c>
      <c r="D84" s="35">
        <f>SUM(D86)</f>
        <v>28922</v>
      </c>
      <c r="E84" s="114">
        <f>SUM(E86)</f>
        <v>0</v>
      </c>
    </row>
    <row r="85" spans="1:5" s="2" customFormat="1" ht="12.75">
      <c r="A85" s="44"/>
      <c r="B85" s="69" t="s">
        <v>172</v>
      </c>
      <c r="C85" s="43">
        <f>SUM(C86)</f>
        <v>28922</v>
      </c>
      <c r="D85" s="43">
        <f>SUM(D86)</f>
        <v>28922</v>
      </c>
      <c r="E85" s="109">
        <f>SUM(E86)</f>
        <v>0</v>
      </c>
    </row>
    <row r="86" spans="1:5" ht="76.5">
      <c r="A86" s="52" t="s">
        <v>166</v>
      </c>
      <c r="B86" s="79" t="s">
        <v>149</v>
      </c>
      <c r="C86" s="22">
        <v>28922</v>
      </c>
      <c r="D86" s="22">
        <v>28922</v>
      </c>
      <c r="E86" s="98">
        <v>0</v>
      </c>
    </row>
    <row r="87" spans="1:5" s="1" customFormat="1" ht="12.75">
      <c r="A87" s="49" t="s">
        <v>46</v>
      </c>
      <c r="B87" s="75" t="s">
        <v>31</v>
      </c>
      <c r="C87" s="33">
        <f>SUM(C89:C90)</f>
        <v>1207000</v>
      </c>
      <c r="D87" s="33">
        <f>SUM(D89:D90)</f>
        <v>1207000</v>
      </c>
      <c r="E87" s="110">
        <f>SUM(E89:E90)</f>
        <v>1200000</v>
      </c>
    </row>
    <row r="88" spans="1:5" s="2" customFormat="1" ht="12.75">
      <c r="A88" s="44"/>
      <c r="B88" s="69" t="s">
        <v>172</v>
      </c>
      <c r="C88" s="43">
        <f>SUM(C89:C90)</f>
        <v>1207000</v>
      </c>
      <c r="D88" s="43">
        <f>SUM(D89:D90)</f>
        <v>1207000</v>
      </c>
      <c r="E88" s="109">
        <f>SUM(E89:E90)</f>
        <v>1200000</v>
      </c>
    </row>
    <row r="89" spans="1:5" ht="45">
      <c r="A89" s="143" t="s">
        <v>10</v>
      </c>
      <c r="B89" s="144" t="s">
        <v>116</v>
      </c>
      <c r="C89" s="145">
        <v>1200000</v>
      </c>
      <c r="D89" s="145">
        <v>1200000</v>
      </c>
      <c r="E89" s="146">
        <v>1200000</v>
      </c>
    </row>
    <row r="90" spans="1:5" ht="13.5" thickBot="1">
      <c r="A90" s="47" t="s">
        <v>1</v>
      </c>
      <c r="B90" s="72" t="s">
        <v>110</v>
      </c>
      <c r="C90" s="13">
        <v>7000</v>
      </c>
      <c r="D90" s="13">
        <v>7000</v>
      </c>
      <c r="E90" s="111">
        <v>0</v>
      </c>
    </row>
    <row r="91" spans="1:5" s="2" customFormat="1" ht="51.75" thickBot="1">
      <c r="A91" s="17" t="s">
        <v>152</v>
      </c>
      <c r="B91" s="80" t="s">
        <v>153</v>
      </c>
      <c r="C91" s="25">
        <f aca="true" t="shared" si="4" ref="C91:E92">SUM(C93,C96)</f>
        <v>154674</v>
      </c>
      <c r="D91" s="25">
        <f>SUM(D93,D96)</f>
        <v>154674</v>
      </c>
      <c r="E91" s="16">
        <f t="shared" si="4"/>
        <v>10062</v>
      </c>
    </row>
    <row r="92" spans="1:5" s="2" customFormat="1" ht="12.75">
      <c r="A92" s="44"/>
      <c r="B92" s="69" t="s">
        <v>172</v>
      </c>
      <c r="C92" s="43">
        <f t="shared" si="4"/>
        <v>154674</v>
      </c>
      <c r="D92" s="43">
        <f>SUM(D94,D97)</f>
        <v>154674</v>
      </c>
      <c r="E92" s="109">
        <f t="shared" si="4"/>
        <v>10062</v>
      </c>
    </row>
    <row r="93" spans="1:5" ht="38.25">
      <c r="A93" s="51" t="s">
        <v>150</v>
      </c>
      <c r="B93" s="78" t="s">
        <v>151</v>
      </c>
      <c r="C93" s="35">
        <f>C95</f>
        <v>10120</v>
      </c>
      <c r="D93" s="35">
        <f>D95</f>
        <v>10120</v>
      </c>
      <c r="E93" s="114">
        <f>E95</f>
        <v>10062</v>
      </c>
    </row>
    <row r="94" spans="1:5" s="2" customFormat="1" ht="12.75">
      <c r="A94" s="44"/>
      <c r="B94" s="69" t="s">
        <v>172</v>
      </c>
      <c r="C94" s="43">
        <f>SUM(C95)</f>
        <v>10120</v>
      </c>
      <c r="D94" s="43">
        <f>SUM(D95)</f>
        <v>10120</v>
      </c>
      <c r="E94" s="109">
        <f>SUM(E95)</f>
        <v>10062</v>
      </c>
    </row>
    <row r="95" spans="1:5" ht="76.5">
      <c r="A95" s="50" t="s">
        <v>144</v>
      </c>
      <c r="B95" s="76" t="s">
        <v>149</v>
      </c>
      <c r="C95" s="23">
        <v>10120</v>
      </c>
      <c r="D95" s="23">
        <v>10120</v>
      </c>
      <c r="E95" s="115">
        <v>10062</v>
      </c>
    </row>
    <row r="96" spans="1:5" ht="25.5">
      <c r="A96" s="51" t="s">
        <v>240</v>
      </c>
      <c r="B96" s="78" t="s">
        <v>241</v>
      </c>
      <c r="C96" s="35">
        <f aca="true" t="shared" si="5" ref="C96:E97">SUM(C97)</f>
        <v>144554</v>
      </c>
      <c r="D96" s="35">
        <f t="shared" si="5"/>
        <v>144554</v>
      </c>
      <c r="E96" s="114">
        <f>SUM(E97,E98)</f>
        <v>0</v>
      </c>
    </row>
    <row r="97" spans="1:5" s="2" customFormat="1" ht="12.75">
      <c r="A97" s="44"/>
      <c r="B97" s="69" t="s">
        <v>172</v>
      </c>
      <c r="C97" s="43">
        <f t="shared" si="5"/>
        <v>144554</v>
      </c>
      <c r="D97" s="43">
        <f t="shared" si="5"/>
        <v>144554</v>
      </c>
      <c r="E97" s="109">
        <f t="shared" si="5"/>
        <v>0</v>
      </c>
    </row>
    <row r="98" spans="1:5" ht="77.25" thickBot="1">
      <c r="A98" s="50" t="s">
        <v>144</v>
      </c>
      <c r="B98" s="76" t="s">
        <v>149</v>
      </c>
      <c r="C98" s="23">
        <v>144554</v>
      </c>
      <c r="D98" s="23">
        <v>144554</v>
      </c>
      <c r="E98" s="115"/>
    </row>
    <row r="99" spans="1:5" s="2" customFormat="1" ht="13.5" thickBot="1">
      <c r="A99" s="14" t="s">
        <v>179</v>
      </c>
      <c r="B99" s="73" t="s">
        <v>180</v>
      </c>
      <c r="C99" s="25">
        <f aca="true" t="shared" si="6" ref="C99:E101">SUM(C100)</f>
        <v>2000</v>
      </c>
      <c r="D99" s="25">
        <f t="shared" si="6"/>
        <v>2000</v>
      </c>
      <c r="E99" s="16">
        <f t="shared" si="6"/>
        <v>1800</v>
      </c>
    </row>
    <row r="100" spans="1:5" s="1" customFormat="1" ht="12.75">
      <c r="A100" s="54" t="s">
        <v>181</v>
      </c>
      <c r="B100" s="81" t="s">
        <v>182</v>
      </c>
      <c r="C100" s="32">
        <f t="shared" si="6"/>
        <v>2000</v>
      </c>
      <c r="D100" s="32">
        <f t="shared" si="6"/>
        <v>2000</v>
      </c>
      <c r="E100" s="97">
        <f t="shared" si="6"/>
        <v>1800</v>
      </c>
    </row>
    <row r="101" spans="1:5" s="2" customFormat="1" ht="12.75">
      <c r="A101" s="44"/>
      <c r="B101" s="69" t="s">
        <v>172</v>
      </c>
      <c r="C101" s="67">
        <f t="shared" si="6"/>
        <v>2000</v>
      </c>
      <c r="D101" s="67">
        <f t="shared" si="6"/>
        <v>2000</v>
      </c>
      <c r="E101" s="116">
        <f t="shared" si="6"/>
        <v>1800</v>
      </c>
    </row>
    <row r="102" spans="1:5" s="2" customFormat="1" ht="77.25" thickBot="1">
      <c r="A102" s="57" t="s">
        <v>144</v>
      </c>
      <c r="B102" s="83" t="s">
        <v>149</v>
      </c>
      <c r="C102" s="106">
        <v>2000</v>
      </c>
      <c r="D102" s="106">
        <v>2000</v>
      </c>
      <c r="E102" s="117">
        <v>1800</v>
      </c>
    </row>
    <row r="103" spans="1:5" s="2" customFormat="1" ht="26.25" thickBot="1">
      <c r="A103" s="14" t="s">
        <v>47</v>
      </c>
      <c r="B103" s="73" t="s">
        <v>48</v>
      </c>
      <c r="C103" s="25">
        <f aca="true" t="shared" si="7" ref="C103:E104">SUM(C105,C108)</f>
        <v>512980</v>
      </c>
      <c r="D103" s="25">
        <f>SUM(D105,D108)</f>
        <v>512980</v>
      </c>
      <c r="E103" s="16">
        <f t="shared" si="7"/>
        <v>515640</v>
      </c>
    </row>
    <row r="104" spans="1:5" s="2" customFormat="1" ht="12.75">
      <c r="A104" s="44"/>
      <c r="B104" s="69" t="s">
        <v>172</v>
      </c>
      <c r="C104" s="43">
        <f t="shared" si="7"/>
        <v>512980</v>
      </c>
      <c r="D104" s="43">
        <f>SUM(D106,D109)</f>
        <v>512980</v>
      </c>
      <c r="E104" s="109">
        <f t="shared" si="7"/>
        <v>515640</v>
      </c>
    </row>
    <row r="105" spans="1:5" s="1" customFormat="1" ht="12.75">
      <c r="A105" s="54" t="s">
        <v>49</v>
      </c>
      <c r="B105" s="81" t="s">
        <v>108</v>
      </c>
      <c r="C105" s="32">
        <f>SUM(C107:C107)</f>
        <v>1000</v>
      </c>
      <c r="D105" s="32">
        <f>SUM(D107:D107)</f>
        <v>1000</v>
      </c>
      <c r="E105" s="97">
        <f>SUM(E107:E107)</f>
        <v>0</v>
      </c>
    </row>
    <row r="106" spans="1:5" s="2" customFormat="1" ht="12.75">
      <c r="A106" s="44"/>
      <c r="B106" s="69" t="s">
        <v>172</v>
      </c>
      <c r="C106" s="43">
        <f>SUM(C107)</f>
        <v>1000</v>
      </c>
      <c r="D106" s="43">
        <f>SUM(D107)</f>
        <v>1000</v>
      </c>
      <c r="E106" s="109">
        <f>SUM(E107)</f>
        <v>0</v>
      </c>
    </row>
    <row r="107" spans="1:5" s="1" customFormat="1" ht="76.5">
      <c r="A107" s="55">
        <v>2010</v>
      </c>
      <c r="B107" s="82" t="s">
        <v>149</v>
      </c>
      <c r="C107" s="26">
        <v>1000</v>
      </c>
      <c r="D107" s="26">
        <v>1000</v>
      </c>
      <c r="E107" s="118">
        <v>0</v>
      </c>
    </row>
    <row r="108" spans="1:5" s="1" customFormat="1" ht="12.75">
      <c r="A108" s="56" t="s">
        <v>50</v>
      </c>
      <c r="B108" s="75" t="s">
        <v>51</v>
      </c>
      <c r="C108" s="33">
        <f>SUM(C110)</f>
        <v>511980</v>
      </c>
      <c r="D108" s="33">
        <f>SUM(D110)</f>
        <v>511980</v>
      </c>
      <c r="E108" s="110">
        <f>SUM(E110)</f>
        <v>515640</v>
      </c>
    </row>
    <row r="109" spans="1:5" s="2" customFormat="1" ht="12.75">
      <c r="A109" s="44"/>
      <c r="B109" s="69" t="s">
        <v>172</v>
      </c>
      <c r="C109" s="43">
        <f>SUM(C110)</f>
        <v>511980</v>
      </c>
      <c r="D109" s="43">
        <f>SUM(D110)</f>
        <v>511980</v>
      </c>
      <c r="E109" s="109">
        <f>SUM(E110)</f>
        <v>515640</v>
      </c>
    </row>
    <row r="110" spans="1:5" ht="26.25" thickBot="1">
      <c r="A110" s="47" t="s">
        <v>5</v>
      </c>
      <c r="B110" s="72" t="s">
        <v>111</v>
      </c>
      <c r="C110" s="24">
        <v>511980</v>
      </c>
      <c r="D110" s="24">
        <v>511980</v>
      </c>
      <c r="E110" s="111">
        <v>515640</v>
      </c>
    </row>
    <row r="111" spans="1:5" s="2" customFormat="1" ht="77.25" thickBot="1">
      <c r="A111" s="14" t="s">
        <v>52</v>
      </c>
      <c r="B111" s="73" t="s">
        <v>53</v>
      </c>
      <c r="C111" s="25">
        <f aca="true" t="shared" si="8" ref="C111:E112">SUM(C113,C117,C127,C141,C146)</f>
        <v>51940935.45</v>
      </c>
      <c r="D111" s="25">
        <f t="shared" si="8"/>
        <v>51940935.45</v>
      </c>
      <c r="E111" s="25">
        <f t="shared" si="8"/>
        <v>54205868</v>
      </c>
    </row>
    <row r="112" spans="1:5" s="2" customFormat="1" ht="12.75">
      <c r="A112" s="44"/>
      <c r="B112" s="69" t="s">
        <v>172</v>
      </c>
      <c r="C112" s="43">
        <f t="shared" si="8"/>
        <v>51940935.45</v>
      </c>
      <c r="D112" s="43">
        <f t="shared" si="8"/>
        <v>51940935.45</v>
      </c>
      <c r="E112" s="43">
        <f t="shared" si="8"/>
        <v>54205868</v>
      </c>
    </row>
    <row r="113" spans="1:5" s="1" customFormat="1" ht="38.25">
      <c r="A113" s="48" t="s">
        <v>54</v>
      </c>
      <c r="B113" s="74" t="s">
        <v>55</v>
      </c>
      <c r="C113" s="32">
        <f>SUM(C115:C116)</f>
        <v>126000</v>
      </c>
      <c r="D113" s="32">
        <f>SUM(D115:D116)</f>
        <v>126000</v>
      </c>
      <c r="E113" s="97">
        <f>SUM(E115:E116)</f>
        <v>125100</v>
      </c>
    </row>
    <row r="114" spans="1:5" s="2" customFormat="1" ht="12.75">
      <c r="A114" s="44"/>
      <c r="B114" s="69" t="s">
        <v>172</v>
      </c>
      <c r="C114" s="43">
        <f>SUM(C115:C116)</f>
        <v>126000</v>
      </c>
      <c r="D114" s="43">
        <f>SUM(D115:D116)</f>
        <v>126000</v>
      </c>
      <c r="E114" s="109">
        <f>SUM(E115:E116)</f>
        <v>125100</v>
      </c>
    </row>
    <row r="115" spans="1:5" ht="51">
      <c r="A115" s="46" t="s">
        <v>13</v>
      </c>
      <c r="B115" s="71" t="s">
        <v>118</v>
      </c>
      <c r="C115" s="22">
        <v>125000</v>
      </c>
      <c r="D115" s="22">
        <v>125000</v>
      </c>
      <c r="E115" s="98">
        <v>125000</v>
      </c>
    </row>
    <row r="116" spans="1:5" ht="25.5">
      <c r="A116" s="46" t="s">
        <v>12</v>
      </c>
      <c r="B116" s="71" t="s">
        <v>119</v>
      </c>
      <c r="C116" s="22">
        <v>1000</v>
      </c>
      <c r="D116" s="22">
        <v>1000</v>
      </c>
      <c r="E116" s="98">
        <v>100</v>
      </c>
    </row>
    <row r="117" spans="1:5" s="1" customFormat="1" ht="76.5">
      <c r="A117" s="49" t="s">
        <v>56</v>
      </c>
      <c r="B117" s="75" t="s">
        <v>58</v>
      </c>
      <c r="C117" s="33">
        <f>SUM(C119:C126)</f>
        <v>14185000</v>
      </c>
      <c r="D117" s="33">
        <f>SUM(D119:D126)</f>
        <v>14185000</v>
      </c>
      <c r="E117" s="110">
        <f>SUM(E119:E126)</f>
        <v>14235100</v>
      </c>
    </row>
    <row r="118" spans="1:5" s="2" customFormat="1" ht="12.75">
      <c r="A118" s="44"/>
      <c r="B118" s="69" t="s">
        <v>172</v>
      </c>
      <c r="C118" s="43">
        <f>SUM(C119:C126)</f>
        <v>14185000</v>
      </c>
      <c r="D118" s="43">
        <f>SUM(D119:D126)</f>
        <v>14185000</v>
      </c>
      <c r="E118" s="109">
        <f>SUM(E119:E126)</f>
        <v>14235100</v>
      </c>
    </row>
    <row r="119" spans="1:5" ht="12.75">
      <c r="A119" s="46" t="s">
        <v>16</v>
      </c>
      <c r="B119" s="71" t="s">
        <v>120</v>
      </c>
      <c r="C119" s="22">
        <v>12950000</v>
      </c>
      <c r="D119" s="22">
        <v>12950000</v>
      </c>
      <c r="E119" s="98">
        <v>13000000</v>
      </c>
    </row>
    <row r="120" spans="1:5" ht="12.75">
      <c r="A120" s="46" t="s">
        <v>17</v>
      </c>
      <c r="B120" s="71" t="s">
        <v>121</v>
      </c>
      <c r="C120" s="22">
        <v>600000</v>
      </c>
      <c r="D120" s="22">
        <v>600000</v>
      </c>
      <c r="E120" s="98">
        <v>600000</v>
      </c>
    </row>
    <row r="121" spans="1:5" ht="12.75">
      <c r="A121" s="46" t="s">
        <v>18</v>
      </c>
      <c r="B121" s="71" t="s">
        <v>122</v>
      </c>
      <c r="C121" s="22">
        <v>20000</v>
      </c>
      <c r="D121" s="22">
        <v>20000</v>
      </c>
      <c r="E121" s="98">
        <v>20000</v>
      </c>
    </row>
    <row r="122" spans="1:5" ht="25.5">
      <c r="A122" s="46" t="s">
        <v>15</v>
      </c>
      <c r="B122" s="71" t="s">
        <v>123</v>
      </c>
      <c r="C122" s="22">
        <v>330000</v>
      </c>
      <c r="D122" s="22">
        <v>330000</v>
      </c>
      <c r="E122" s="98">
        <v>330000</v>
      </c>
    </row>
    <row r="123" spans="1:5" ht="25.5">
      <c r="A123" s="46" t="s">
        <v>14</v>
      </c>
      <c r="B123" s="71" t="s">
        <v>127</v>
      </c>
      <c r="C123" s="22">
        <v>35000</v>
      </c>
      <c r="D123" s="22">
        <v>35000</v>
      </c>
      <c r="E123" s="98">
        <v>35000</v>
      </c>
    </row>
    <row r="124" spans="1:5" ht="25.5">
      <c r="A124" s="46" t="s">
        <v>189</v>
      </c>
      <c r="B124" s="71" t="s">
        <v>190</v>
      </c>
      <c r="C124" s="22">
        <v>150000</v>
      </c>
      <c r="D124" s="22">
        <v>150000</v>
      </c>
      <c r="E124" s="98">
        <v>150000</v>
      </c>
    </row>
    <row r="125" spans="1:5" ht="12.75">
      <c r="A125" s="46" t="s">
        <v>4</v>
      </c>
      <c r="B125" s="71" t="s">
        <v>112</v>
      </c>
      <c r="C125" s="22">
        <v>0</v>
      </c>
      <c r="D125" s="22">
        <v>0</v>
      </c>
      <c r="E125" s="98">
        <v>100</v>
      </c>
    </row>
    <row r="126" spans="1:5" ht="25.5">
      <c r="A126" s="46" t="s">
        <v>12</v>
      </c>
      <c r="B126" s="71" t="s">
        <v>119</v>
      </c>
      <c r="C126" s="22">
        <v>100000</v>
      </c>
      <c r="D126" s="22">
        <v>100000</v>
      </c>
      <c r="E126" s="98">
        <v>100000</v>
      </c>
    </row>
    <row r="127" spans="1:5" s="1" customFormat="1" ht="89.25">
      <c r="A127" s="49" t="s">
        <v>57</v>
      </c>
      <c r="B127" s="75" t="s">
        <v>59</v>
      </c>
      <c r="C127" s="33">
        <f>SUM(C129:C140)</f>
        <v>8252100</v>
      </c>
      <c r="D127" s="33">
        <f>SUM(D129:D140)</f>
        <v>8252100</v>
      </c>
      <c r="E127" s="110">
        <f>SUM(E129,E130,E131,E132,E133,E134,E135,E136,E137,E138,E139,E140)</f>
        <v>8334595</v>
      </c>
    </row>
    <row r="128" spans="1:5" s="2" customFormat="1" ht="12.75">
      <c r="A128" s="44"/>
      <c r="B128" s="69" t="s">
        <v>172</v>
      </c>
      <c r="C128" s="43">
        <f>SUM(C129:C140)</f>
        <v>8252100</v>
      </c>
      <c r="D128" s="43">
        <f>SUM(D129:D140)</f>
        <v>8252100</v>
      </c>
      <c r="E128" s="109">
        <f>SUM(E129:E140)</f>
        <v>8334595</v>
      </c>
    </row>
    <row r="129" spans="1:5" ht="12.75">
      <c r="A129" s="46" t="s">
        <v>16</v>
      </c>
      <c r="B129" s="71" t="s">
        <v>120</v>
      </c>
      <c r="C129" s="22">
        <v>5000000</v>
      </c>
      <c r="D129" s="22">
        <v>5000000</v>
      </c>
      <c r="E129" s="98">
        <v>5145495</v>
      </c>
    </row>
    <row r="130" spans="1:5" ht="12.75">
      <c r="A130" s="46" t="s">
        <v>17</v>
      </c>
      <c r="B130" s="71" t="s">
        <v>121</v>
      </c>
      <c r="C130" s="22">
        <v>600000</v>
      </c>
      <c r="D130" s="22">
        <v>600000</v>
      </c>
      <c r="E130" s="98">
        <v>600000</v>
      </c>
    </row>
    <row r="131" spans="1:5" ht="12.75">
      <c r="A131" s="46" t="s">
        <v>18</v>
      </c>
      <c r="B131" s="71" t="s">
        <v>122</v>
      </c>
      <c r="C131" s="22">
        <v>3000</v>
      </c>
      <c r="D131" s="22">
        <v>3000</v>
      </c>
      <c r="E131" s="98">
        <v>5000</v>
      </c>
    </row>
    <row r="132" spans="1:5" ht="25.5">
      <c r="A132" s="46" t="s">
        <v>15</v>
      </c>
      <c r="B132" s="71" t="s">
        <v>123</v>
      </c>
      <c r="C132" s="22">
        <v>350000</v>
      </c>
      <c r="D132" s="22">
        <v>350000</v>
      </c>
      <c r="E132" s="98">
        <v>400000</v>
      </c>
    </row>
    <row r="133" spans="1:5" ht="12.75">
      <c r="A133" s="46" t="s">
        <v>21</v>
      </c>
      <c r="B133" s="71" t="s">
        <v>124</v>
      </c>
      <c r="C133" s="22">
        <v>200000</v>
      </c>
      <c r="D133" s="22">
        <v>200000</v>
      </c>
      <c r="E133" s="98">
        <v>150000</v>
      </c>
    </row>
    <row r="134" spans="1:5" ht="12.75">
      <c r="A134" s="46" t="s">
        <v>20</v>
      </c>
      <c r="B134" s="71" t="s">
        <v>125</v>
      </c>
      <c r="C134" s="22">
        <v>14000</v>
      </c>
      <c r="D134" s="22">
        <v>14000</v>
      </c>
      <c r="E134" s="98">
        <v>14000</v>
      </c>
    </row>
    <row r="135" spans="1:5" ht="12.75">
      <c r="A135" s="46" t="s">
        <v>19</v>
      </c>
      <c r="B135" s="71" t="s">
        <v>126</v>
      </c>
      <c r="C135" s="22">
        <v>250000</v>
      </c>
      <c r="D135" s="22">
        <v>250000</v>
      </c>
      <c r="E135" s="98">
        <v>200000</v>
      </c>
    </row>
    <row r="136" spans="1:5" ht="25.5">
      <c r="A136" s="46" t="s">
        <v>14</v>
      </c>
      <c r="B136" s="71" t="s">
        <v>127</v>
      </c>
      <c r="C136" s="22">
        <v>1600000</v>
      </c>
      <c r="D136" s="22">
        <v>1600000</v>
      </c>
      <c r="E136" s="98">
        <v>1600000</v>
      </c>
    </row>
    <row r="137" spans="1:5" ht="25.5">
      <c r="A137" s="46" t="s">
        <v>189</v>
      </c>
      <c r="B137" s="71" t="s">
        <v>190</v>
      </c>
      <c r="C137" s="22">
        <v>35000</v>
      </c>
      <c r="D137" s="22">
        <v>35000</v>
      </c>
      <c r="E137" s="98">
        <v>40000</v>
      </c>
    </row>
    <row r="138" spans="1:5" ht="12.75">
      <c r="A138" s="46" t="s">
        <v>4</v>
      </c>
      <c r="B138" s="71" t="s">
        <v>112</v>
      </c>
      <c r="C138" s="22">
        <v>0</v>
      </c>
      <c r="D138" s="22">
        <v>0</v>
      </c>
      <c r="E138" s="98">
        <v>10000</v>
      </c>
    </row>
    <row r="139" spans="1:5" ht="25.5">
      <c r="A139" s="46" t="s">
        <v>12</v>
      </c>
      <c r="B139" s="71" t="s">
        <v>119</v>
      </c>
      <c r="C139" s="22">
        <v>200000</v>
      </c>
      <c r="D139" s="22">
        <v>200000</v>
      </c>
      <c r="E139" s="98">
        <v>170000</v>
      </c>
    </row>
    <row r="140" spans="1:5" ht="12.75">
      <c r="A140" s="46" t="s">
        <v>3</v>
      </c>
      <c r="B140" s="71" t="s">
        <v>113</v>
      </c>
      <c r="C140" s="22">
        <v>100</v>
      </c>
      <c r="D140" s="22">
        <v>100</v>
      </c>
      <c r="E140" s="98">
        <v>100</v>
      </c>
    </row>
    <row r="141" spans="1:5" s="1" customFormat="1" ht="51">
      <c r="A141" s="49" t="s">
        <v>60</v>
      </c>
      <c r="B141" s="75" t="s">
        <v>61</v>
      </c>
      <c r="C141" s="33">
        <f>SUM(C143:C145)</f>
        <v>1379380.45</v>
      </c>
      <c r="D141" s="33">
        <f>SUM(D143:D145)</f>
        <v>1379380.45</v>
      </c>
      <c r="E141" s="110">
        <f>SUM(E143,E144,E145)</f>
        <v>1630000</v>
      </c>
    </row>
    <row r="142" spans="1:5" s="2" customFormat="1" ht="12.75">
      <c r="A142" s="44"/>
      <c r="B142" s="69" t="s">
        <v>172</v>
      </c>
      <c r="C142" s="43">
        <f>SUM(C143:C145)</f>
        <v>1379380.45</v>
      </c>
      <c r="D142" s="43">
        <f>SUM(D143:D145)</f>
        <v>1379380.45</v>
      </c>
      <c r="E142" s="109">
        <f>SUM(E143,E144,E145)</f>
        <v>1630000</v>
      </c>
    </row>
    <row r="143" spans="1:5" ht="12.75">
      <c r="A143" s="46" t="s">
        <v>22</v>
      </c>
      <c r="B143" s="71" t="s">
        <v>128</v>
      </c>
      <c r="C143" s="22">
        <v>1312775.45</v>
      </c>
      <c r="D143" s="22">
        <v>1312775.45</v>
      </c>
      <c r="E143" s="98">
        <v>1240000</v>
      </c>
    </row>
    <row r="144" spans="1:5" ht="51">
      <c r="A144" s="155" t="s">
        <v>187</v>
      </c>
      <c r="B144" s="156" t="s">
        <v>188</v>
      </c>
      <c r="C144" s="22">
        <v>0</v>
      </c>
      <c r="D144" s="22">
        <v>0</v>
      </c>
      <c r="E144" s="98">
        <v>320000</v>
      </c>
    </row>
    <row r="145" spans="1:5" ht="38.25">
      <c r="A145" s="46" t="s">
        <v>191</v>
      </c>
      <c r="B145" s="71" t="s">
        <v>192</v>
      </c>
      <c r="C145" s="22">
        <v>66605</v>
      </c>
      <c r="D145" s="22">
        <v>66605</v>
      </c>
      <c r="E145" s="98">
        <v>70000</v>
      </c>
    </row>
    <row r="146" spans="1:5" s="1" customFormat="1" ht="38.25">
      <c r="A146" s="49" t="s">
        <v>62</v>
      </c>
      <c r="B146" s="75" t="s">
        <v>63</v>
      </c>
      <c r="C146" s="33">
        <f>SUM(C148:C149)</f>
        <v>27998455</v>
      </c>
      <c r="D146" s="33">
        <f>SUM(D148:D149)</f>
        <v>27998455</v>
      </c>
      <c r="E146" s="110">
        <f>SUM(E148,E149)</f>
        <v>29881073</v>
      </c>
    </row>
    <row r="147" spans="1:5" s="2" customFormat="1" ht="12.75">
      <c r="A147" s="44"/>
      <c r="B147" s="69" t="s">
        <v>172</v>
      </c>
      <c r="C147" s="43">
        <f>SUM(C148:C149)</f>
        <v>27998455</v>
      </c>
      <c r="D147" s="43">
        <f>SUM(D148:D149)</f>
        <v>27998455</v>
      </c>
      <c r="E147" s="109">
        <f>SUM(E148,E149)</f>
        <v>29881073</v>
      </c>
    </row>
    <row r="148" spans="1:5" ht="25.5">
      <c r="A148" s="46" t="s">
        <v>24</v>
      </c>
      <c r="B148" s="71" t="s">
        <v>129</v>
      </c>
      <c r="C148" s="22">
        <v>27198455</v>
      </c>
      <c r="D148" s="22">
        <v>27198455</v>
      </c>
      <c r="E148" s="98">
        <v>29081073</v>
      </c>
    </row>
    <row r="149" spans="1:5" ht="26.25" thickBot="1">
      <c r="A149" s="47" t="s">
        <v>23</v>
      </c>
      <c r="B149" s="72" t="s">
        <v>130</v>
      </c>
      <c r="C149" s="24">
        <v>800000</v>
      </c>
      <c r="D149" s="24">
        <v>800000</v>
      </c>
      <c r="E149" s="111">
        <v>800000</v>
      </c>
    </row>
    <row r="150" spans="1:5" s="2" customFormat="1" ht="13.5" thickBot="1">
      <c r="A150" s="14" t="s">
        <v>64</v>
      </c>
      <c r="B150" s="73" t="s">
        <v>65</v>
      </c>
      <c r="C150" s="25">
        <f>SUM(C151:C152)</f>
        <v>32307930.48</v>
      </c>
      <c r="D150" s="25">
        <f>SUM(D151:D152)</f>
        <v>32307930.48</v>
      </c>
      <c r="E150" s="16">
        <f>SUM(E151:E152)</f>
        <v>32627718</v>
      </c>
    </row>
    <row r="151" spans="1:5" s="2" customFormat="1" ht="12.75">
      <c r="A151" s="44"/>
      <c r="B151" s="69" t="s">
        <v>172</v>
      </c>
      <c r="C151" s="43">
        <f>SUM(C154,C157,C160,C168,C171)</f>
        <v>32284030.88</v>
      </c>
      <c r="D151" s="43">
        <f>SUM(D154,D157,D160,D168,D171)</f>
        <v>32284030.88</v>
      </c>
      <c r="E151" s="43">
        <f>SUM(E154,E157,E160,E168,E171)</f>
        <v>32627718</v>
      </c>
    </row>
    <row r="152" spans="1:5" s="2" customFormat="1" ht="12.75">
      <c r="A152" s="87"/>
      <c r="B152" s="88" t="s">
        <v>173</v>
      </c>
      <c r="C152" s="89">
        <f>SUM(C161,C172)</f>
        <v>23899.6</v>
      </c>
      <c r="D152" s="89">
        <f>SUM(D161,D172)</f>
        <v>23899.6</v>
      </c>
      <c r="E152" s="108">
        <f>SUM(E161)</f>
        <v>0</v>
      </c>
    </row>
    <row r="153" spans="1:5" s="1" customFormat="1" ht="38.25">
      <c r="A153" s="48" t="s">
        <v>66</v>
      </c>
      <c r="B153" s="74" t="s">
        <v>67</v>
      </c>
      <c r="C153" s="32">
        <f>SUM(C155)</f>
        <v>25931093</v>
      </c>
      <c r="D153" s="32">
        <f>SUM(D155)</f>
        <v>25931093</v>
      </c>
      <c r="E153" s="97">
        <f>SUM(E155)</f>
        <v>26600397</v>
      </c>
    </row>
    <row r="154" spans="1:5" s="2" customFormat="1" ht="12.75">
      <c r="A154" s="44"/>
      <c r="B154" s="69" t="s">
        <v>172</v>
      </c>
      <c r="C154" s="43">
        <f>SUM(C155)</f>
        <v>25931093</v>
      </c>
      <c r="D154" s="43">
        <f>SUM(D155)</f>
        <v>25931093</v>
      </c>
      <c r="E154" s="109">
        <f>SUM(E155)</f>
        <v>26600397</v>
      </c>
    </row>
    <row r="155" spans="1:5" ht="25.5">
      <c r="A155" s="46" t="s">
        <v>25</v>
      </c>
      <c r="B155" s="71" t="s">
        <v>131</v>
      </c>
      <c r="C155" s="22">
        <v>25931093</v>
      </c>
      <c r="D155" s="22">
        <v>25931093</v>
      </c>
      <c r="E155" s="98">
        <v>26600397</v>
      </c>
    </row>
    <row r="156" spans="1:5" s="1" customFormat="1" ht="25.5">
      <c r="A156" s="56" t="s">
        <v>68</v>
      </c>
      <c r="B156" s="75" t="s">
        <v>69</v>
      </c>
      <c r="C156" s="33">
        <f>SUM(C158)</f>
        <v>5393849</v>
      </c>
      <c r="D156" s="33">
        <f>SUM(D158)</f>
        <v>5393849</v>
      </c>
      <c r="E156" s="110">
        <f>SUM(E158)</f>
        <v>5141046</v>
      </c>
    </row>
    <row r="157" spans="1:5" s="2" customFormat="1" ht="12.75">
      <c r="A157" s="44"/>
      <c r="B157" s="69" t="s">
        <v>172</v>
      </c>
      <c r="C157" s="43">
        <f>SUM(C158)</f>
        <v>5393849</v>
      </c>
      <c r="D157" s="43">
        <f>SUM(D158)</f>
        <v>5393849</v>
      </c>
      <c r="E157" s="109">
        <f>SUM(E158)</f>
        <v>5141046</v>
      </c>
    </row>
    <row r="158" spans="1:5" ht="25.5">
      <c r="A158" s="46" t="s">
        <v>25</v>
      </c>
      <c r="B158" s="71" t="s">
        <v>131</v>
      </c>
      <c r="C158" s="22">
        <v>5393849</v>
      </c>
      <c r="D158" s="22">
        <v>5393849</v>
      </c>
      <c r="E158" s="98">
        <v>5141046</v>
      </c>
    </row>
    <row r="159" spans="1:5" s="1" customFormat="1" ht="12.75">
      <c r="A159" s="56" t="s">
        <v>70</v>
      </c>
      <c r="B159" s="75" t="s">
        <v>71</v>
      </c>
      <c r="C159" s="33">
        <f>SUM(C160:C161)</f>
        <v>300499.6</v>
      </c>
      <c r="D159" s="33">
        <f>SUM(D160:D161)</f>
        <v>300499.6</v>
      </c>
      <c r="E159" s="110">
        <f>SUM(E160:E161)</f>
        <v>357000</v>
      </c>
    </row>
    <row r="160" spans="1:5" s="2" customFormat="1" ht="12.75">
      <c r="A160" s="44"/>
      <c r="B160" s="69" t="s">
        <v>172</v>
      </c>
      <c r="C160" s="43">
        <f>SUM(C162:C165)</f>
        <v>280000</v>
      </c>
      <c r="D160" s="43">
        <f>SUM(D162:D165)</f>
        <v>280000</v>
      </c>
      <c r="E160" s="109">
        <f>SUM(E162:E165)</f>
        <v>357000</v>
      </c>
    </row>
    <row r="161" spans="1:5" s="2" customFormat="1" ht="12.75">
      <c r="A161" s="44"/>
      <c r="B161" s="69" t="s">
        <v>173</v>
      </c>
      <c r="C161" s="63">
        <f>SUM(C166)</f>
        <v>20499.6</v>
      </c>
      <c r="D161" s="63">
        <f>SUM(D166)</f>
        <v>20499.6</v>
      </c>
      <c r="E161" s="109">
        <f>SUM(E166)</f>
        <v>0</v>
      </c>
    </row>
    <row r="162" spans="1:5" ht="12.75">
      <c r="A162" s="46" t="s">
        <v>4</v>
      </c>
      <c r="B162" s="71" t="s">
        <v>112</v>
      </c>
      <c r="C162" s="22">
        <v>30000</v>
      </c>
      <c r="D162" s="22">
        <v>30000</v>
      </c>
      <c r="E162" s="98">
        <v>50000</v>
      </c>
    </row>
    <row r="163" spans="1:5" ht="12.75">
      <c r="A163" s="46" t="s">
        <v>3</v>
      </c>
      <c r="B163" s="71" t="s">
        <v>113</v>
      </c>
      <c r="C163" s="22">
        <v>200000</v>
      </c>
      <c r="D163" s="22">
        <v>200000</v>
      </c>
      <c r="E163" s="98">
        <v>300000</v>
      </c>
    </row>
    <row r="164" spans="1:5" ht="12.75">
      <c r="A164" s="46" t="s">
        <v>193</v>
      </c>
      <c r="B164" s="71" t="s">
        <v>113</v>
      </c>
      <c r="C164" s="22">
        <v>0</v>
      </c>
      <c r="D164" s="22">
        <v>0</v>
      </c>
      <c r="E164" s="98">
        <v>3000</v>
      </c>
    </row>
    <row r="165" spans="1:5" ht="12.75">
      <c r="A165" s="46" t="s">
        <v>1</v>
      </c>
      <c r="B165" s="71" t="s">
        <v>110</v>
      </c>
      <c r="C165" s="22">
        <v>50000</v>
      </c>
      <c r="D165" s="22">
        <v>50000</v>
      </c>
      <c r="E165" s="98">
        <v>4000</v>
      </c>
    </row>
    <row r="166" spans="1:5" ht="51">
      <c r="A166" s="46" t="s">
        <v>242</v>
      </c>
      <c r="B166" s="71" t="s">
        <v>243</v>
      </c>
      <c r="C166" s="22">
        <v>20499.6</v>
      </c>
      <c r="D166" s="22">
        <v>20499.6</v>
      </c>
      <c r="E166" s="98">
        <v>0</v>
      </c>
    </row>
    <row r="167" spans="1:5" s="1" customFormat="1" ht="25.5">
      <c r="A167" s="56" t="s">
        <v>72</v>
      </c>
      <c r="B167" s="75" t="s">
        <v>73</v>
      </c>
      <c r="C167" s="33">
        <f>SUM(C169)</f>
        <v>644874</v>
      </c>
      <c r="D167" s="33">
        <f>SUM(D169)</f>
        <v>644874</v>
      </c>
      <c r="E167" s="110">
        <f>SUM(E169)</f>
        <v>529275</v>
      </c>
    </row>
    <row r="168" spans="1:5" s="2" customFormat="1" ht="12.75">
      <c r="A168" s="44"/>
      <c r="B168" s="69" t="s">
        <v>172</v>
      </c>
      <c r="C168" s="43">
        <f>SUM(C169)</f>
        <v>644874</v>
      </c>
      <c r="D168" s="43">
        <f>SUM(D169)</f>
        <v>644874</v>
      </c>
      <c r="E168" s="109">
        <f>SUM(E169)</f>
        <v>529275</v>
      </c>
    </row>
    <row r="169" spans="1:5" ht="25.5">
      <c r="A169" s="47" t="s">
        <v>25</v>
      </c>
      <c r="B169" s="72" t="s">
        <v>131</v>
      </c>
      <c r="C169" s="24">
        <v>644874</v>
      </c>
      <c r="D169" s="24">
        <v>644874</v>
      </c>
      <c r="E169" s="111">
        <v>529275</v>
      </c>
    </row>
    <row r="170" spans="1:5" s="1" customFormat="1" ht="25.5">
      <c r="A170" s="56" t="s">
        <v>244</v>
      </c>
      <c r="B170" s="75" t="s">
        <v>246</v>
      </c>
      <c r="C170" s="33">
        <f>SUM(C171:C172)</f>
        <v>37614.88</v>
      </c>
      <c r="D170" s="33">
        <f>SUM(D171:D172)</f>
        <v>37614.88</v>
      </c>
      <c r="E170" s="110">
        <f>SUM(E171:E172)</f>
        <v>0</v>
      </c>
    </row>
    <row r="171" spans="1:5" s="2" customFormat="1" ht="12.75">
      <c r="A171" s="44"/>
      <c r="B171" s="69" t="s">
        <v>172</v>
      </c>
      <c r="C171" s="43">
        <f aca="true" t="shared" si="9" ref="C171:E172">SUM(C173)</f>
        <v>34214.88</v>
      </c>
      <c r="D171" s="43">
        <f t="shared" si="9"/>
        <v>34214.88</v>
      </c>
      <c r="E171" s="109">
        <f t="shared" si="9"/>
        <v>0</v>
      </c>
    </row>
    <row r="172" spans="1:5" s="2" customFormat="1" ht="12.75">
      <c r="A172" s="161"/>
      <c r="B172" s="162" t="s">
        <v>173</v>
      </c>
      <c r="C172" s="163">
        <f t="shared" si="9"/>
        <v>3400</v>
      </c>
      <c r="D172" s="163">
        <f t="shared" si="9"/>
        <v>3400</v>
      </c>
      <c r="E172" s="166">
        <f t="shared" si="9"/>
        <v>0</v>
      </c>
    </row>
    <row r="173" spans="1:5" ht="102">
      <c r="A173" s="47" t="s">
        <v>245</v>
      </c>
      <c r="B173" s="72" t="s">
        <v>260</v>
      </c>
      <c r="C173" s="24">
        <v>34214.88</v>
      </c>
      <c r="D173" s="24">
        <v>34214.88</v>
      </c>
      <c r="E173" s="111">
        <v>0</v>
      </c>
    </row>
    <row r="174" spans="1:5" ht="102.75" thickBot="1">
      <c r="A174" s="47" t="s">
        <v>225</v>
      </c>
      <c r="B174" s="72" t="s">
        <v>227</v>
      </c>
      <c r="C174" s="13">
        <v>3400</v>
      </c>
      <c r="D174" s="13">
        <v>3400</v>
      </c>
      <c r="E174" s="111">
        <v>0</v>
      </c>
    </row>
    <row r="175" spans="1:5" s="2" customFormat="1" ht="13.5" thickBot="1">
      <c r="A175" s="14" t="s">
        <v>74</v>
      </c>
      <c r="B175" s="73" t="s">
        <v>75</v>
      </c>
      <c r="C175" s="25">
        <f>SUM(C178,C189,C197,C211,C214,C208)</f>
        <v>1631342.85</v>
      </c>
      <c r="D175" s="25">
        <f>SUM(D178,D189,D197,D211,D214,D208)</f>
        <v>1631342.85</v>
      </c>
      <c r="E175" s="16">
        <f>SUM(E178,E189,E197,E208,E211,E214)</f>
        <v>1690542</v>
      </c>
    </row>
    <row r="176" spans="1:5" s="2" customFormat="1" ht="12.75">
      <c r="A176" s="44"/>
      <c r="B176" s="69" t="s">
        <v>172</v>
      </c>
      <c r="C176" s="43">
        <f>SUM(C179,C190,C198,C212,C215,C210)</f>
        <v>1515892.85</v>
      </c>
      <c r="D176" s="43">
        <f>SUM(D179,D190,D198,D212,D215,D210)</f>
        <v>1515892.85</v>
      </c>
      <c r="E176" s="109">
        <f>SUM(E179,E190,E198,E209,E212,E215)</f>
        <v>1690542</v>
      </c>
    </row>
    <row r="177" spans="1:5" s="2" customFormat="1" ht="12.75">
      <c r="A177" s="87"/>
      <c r="B177" s="88" t="s">
        <v>173</v>
      </c>
      <c r="C177" s="89">
        <f>SUM(C180)</f>
        <v>115450</v>
      </c>
      <c r="D177" s="89">
        <f>SUM(D180)</f>
        <v>115450</v>
      </c>
      <c r="E177" s="108">
        <f>SUM(E180)</f>
        <v>0</v>
      </c>
    </row>
    <row r="178" spans="1:5" s="1" customFormat="1" ht="12.75">
      <c r="A178" s="48" t="s">
        <v>76</v>
      </c>
      <c r="B178" s="74" t="s">
        <v>77</v>
      </c>
      <c r="C178" s="32">
        <f>SUM(C179:C180)</f>
        <v>275737.87</v>
      </c>
      <c r="D178" s="32">
        <f>SUM(D179:D180)</f>
        <v>275737.87</v>
      </c>
      <c r="E178" s="97">
        <f>SUM(E179:E180)</f>
        <v>86631</v>
      </c>
    </row>
    <row r="179" spans="1:5" s="2" customFormat="1" ht="12.75">
      <c r="A179" s="44"/>
      <c r="B179" s="69" t="s">
        <v>172</v>
      </c>
      <c r="C179" s="43">
        <f>SUM(C181:C187)</f>
        <v>160287.87</v>
      </c>
      <c r="D179" s="43">
        <f>SUM(D181:D187)</f>
        <v>160287.87</v>
      </c>
      <c r="E179" s="109">
        <f>SUM(E181:E187)</f>
        <v>86631</v>
      </c>
    </row>
    <row r="180" spans="1:5" s="2" customFormat="1" ht="12.75">
      <c r="A180" s="44"/>
      <c r="B180" s="69" t="s">
        <v>173</v>
      </c>
      <c r="C180" s="63">
        <f>SUM(C188)</f>
        <v>115450</v>
      </c>
      <c r="D180" s="63">
        <f>SUM(D188)</f>
        <v>115450</v>
      </c>
      <c r="E180" s="109">
        <f>SUM(E188)</f>
        <v>0</v>
      </c>
    </row>
    <row r="181" spans="1:5" s="2" customFormat="1" ht="12.75">
      <c r="A181" s="50" t="s">
        <v>4</v>
      </c>
      <c r="B181" s="76" t="s">
        <v>112</v>
      </c>
      <c r="C181" s="23">
        <v>427</v>
      </c>
      <c r="D181" s="23">
        <v>427</v>
      </c>
      <c r="E181" s="115">
        <v>0</v>
      </c>
    </row>
    <row r="182" spans="1:5" ht="89.25">
      <c r="A182" s="46" t="s">
        <v>2</v>
      </c>
      <c r="B182" s="71" t="s">
        <v>109</v>
      </c>
      <c r="C182" s="22">
        <v>84300</v>
      </c>
      <c r="D182" s="22">
        <v>84300</v>
      </c>
      <c r="E182" s="98">
        <v>63747</v>
      </c>
    </row>
    <row r="183" spans="1:5" ht="12.75">
      <c r="A183" s="46" t="s">
        <v>27</v>
      </c>
      <c r="B183" s="71" t="s">
        <v>132</v>
      </c>
      <c r="C183" s="22">
        <v>15947</v>
      </c>
      <c r="D183" s="22">
        <v>15947</v>
      </c>
      <c r="E183" s="98">
        <v>22884</v>
      </c>
    </row>
    <row r="184" spans="1:5" ht="25.5">
      <c r="A184" s="46" t="s">
        <v>11</v>
      </c>
      <c r="B184" s="71" t="s">
        <v>117</v>
      </c>
      <c r="C184" s="22">
        <v>900</v>
      </c>
      <c r="D184" s="22">
        <v>900</v>
      </c>
      <c r="E184" s="98">
        <v>0</v>
      </c>
    </row>
    <row r="185" spans="1:5" ht="12.75">
      <c r="A185" s="46" t="s">
        <v>1</v>
      </c>
      <c r="B185" s="71" t="s">
        <v>110</v>
      </c>
      <c r="C185" s="22">
        <v>19927.87</v>
      </c>
      <c r="D185" s="22">
        <v>19927.87</v>
      </c>
      <c r="E185" s="98"/>
    </row>
    <row r="186" spans="1:5" s="2" customFormat="1" ht="51">
      <c r="A186" s="46" t="s">
        <v>26</v>
      </c>
      <c r="B186" s="71" t="s">
        <v>133</v>
      </c>
      <c r="C186" s="64">
        <v>35986</v>
      </c>
      <c r="D186" s="64">
        <v>35986</v>
      </c>
      <c r="E186" s="121">
        <v>0</v>
      </c>
    </row>
    <row r="187" spans="1:5" ht="63.75">
      <c r="A187" s="46" t="s">
        <v>154</v>
      </c>
      <c r="B187" s="71" t="s">
        <v>114</v>
      </c>
      <c r="C187" s="22">
        <v>2800</v>
      </c>
      <c r="D187" s="22">
        <v>2800</v>
      </c>
      <c r="E187" s="98">
        <v>0</v>
      </c>
    </row>
    <row r="188" spans="1:5" ht="63.75">
      <c r="A188" s="46" t="s">
        <v>226</v>
      </c>
      <c r="B188" s="71" t="s">
        <v>228</v>
      </c>
      <c r="C188" s="22">
        <v>115450</v>
      </c>
      <c r="D188" s="22">
        <v>115450</v>
      </c>
      <c r="E188" s="98">
        <v>0</v>
      </c>
    </row>
    <row r="189" spans="1:5" s="1" customFormat="1" ht="12.75">
      <c r="A189" s="56" t="s">
        <v>78</v>
      </c>
      <c r="B189" s="75" t="s">
        <v>79</v>
      </c>
      <c r="C189" s="33">
        <f>SUM(C190)</f>
        <v>698506</v>
      </c>
      <c r="D189" s="33">
        <f>SUM(D190)</f>
        <v>698506</v>
      </c>
      <c r="E189" s="110">
        <f>SUM(E190)</f>
        <v>944414</v>
      </c>
    </row>
    <row r="190" spans="1:5" s="2" customFormat="1" ht="12.75">
      <c r="A190" s="44"/>
      <c r="B190" s="69" t="s">
        <v>172</v>
      </c>
      <c r="C190" s="43">
        <f>SUM(C191:C196)</f>
        <v>698506</v>
      </c>
      <c r="D190" s="43">
        <f>SUM(D191:D196)</f>
        <v>698506</v>
      </c>
      <c r="E190" s="109">
        <f>SUM(E191:E196)</f>
        <v>944414</v>
      </c>
    </row>
    <row r="191" spans="1:5" ht="89.25">
      <c r="A191" s="46" t="s">
        <v>2</v>
      </c>
      <c r="B191" s="71" t="s">
        <v>109</v>
      </c>
      <c r="C191" s="22">
        <v>14608</v>
      </c>
      <c r="D191" s="22">
        <v>14608</v>
      </c>
      <c r="E191" s="98">
        <v>3220</v>
      </c>
    </row>
    <row r="192" spans="1:5" ht="12.75">
      <c r="A192" s="46" t="s">
        <v>27</v>
      </c>
      <c r="B192" s="71" t="s">
        <v>132</v>
      </c>
      <c r="C192" s="22">
        <v>678250</v>
      </c>
      <c r="D192" s="22">
        <v>678250</v>
      </c>
      <c r="E192" s="98">
        <v>941194</v>
      </c>
    </row>
    <row r="193" spans="1:5" ht="12.75">
      <c r="A193" s="46" t="s">
        <v>3</v>
      </c>
      <c r="B193" s="71" t="s">
        <v>113</v>
      </c>
      <c r="C193" s="22">
        <v>926</v>
      </c>
      <c r="D193" s="22">
        <v>926</v>
      </c>
      <c r="E193" s="98">
        <v>0</v>
      </c>
    </row>
    <row r="194" spans="1:5" ht="25.5">
      <c r="A194" s="46" t="s">
        <v>11</v>
      </c>
      <c r="B194" s="71" t="s">
        <v>117</v>
      </c>
      <c r="C194" s="22">
        <v>2000</v>
      </c>
      <c r="D194" s="22">
        <v>2000</v>
      </c>
      <c r="E194" s="98">
        <v>0</v>
      </c>
    </row>
    <row r="195" spans="1:5" ht="12.75">
      <c r="A195" s="46" t="s">
        <v>1</v>
      </c>
      <c r="B195" s="71" t="s">
        <v>110</v>
      </c>
      <c r="C195" s="22">
        <v>1722</v>
      </c>
      <c r="D195" s="22">
        <v>1722</v>
      </c>
      <c r="E195" s="98">
        <v>0</v>
      </c>
    </row>
    <row r="196" spans="1:5" ht="63.75">
      <c r="A196" s="46" t="s">
        <v>154</v>
      </c>
      <c r="B196" s="71" t="s">
        <v>114</v>
      </c>
      <c r="C196" s="22">
        <v>1000</v>
      </c>
      <c r="D196" s="22">
        <v>1000</v>
      </c>
      <c r="E196" s="98">
        <v>0</v>
      </c>
    </row>
    <row r="197" spans="1:5" s="1" customFormat="1" ht="12.75">
      <c r="A197" s="56" t="s">
        <v>80</v>
      </c>
      <c r="B197" s="75" t="s">
        <v>81</v>
      </c>
      <c r="C197" s="33">
        <f>SUM(C198:C199)</f>
        <v>210265.87999999998</v>
      </c>
      <c r="D197" s="33">
        <f>SUM(D198:D199)</f>
        <v>210265.87999999998</v>
      </c>
      <c r="E197" s="110">
        <f>SUM(E198:E199)</f>
        <v>131895</v>
      </c>
    </row>
    <row r="198" spans="1:5" s="2" customFormat="1" ht="12.75">
      <c r="A198" s="44"/>
      <c r="B198" s="69" t="s">
        <v>172</v>
      </c>
      <c r="C198" s="43">
        <f>SUM(C200:C207)</f>
        <v>210265.87999999998</v>
      </c>
      <c r="D198" s="43">
        <f>SUM(D200:D207)</f>
        <v>210265.87999999998</v>
      </c>
      <c r="E198" s="109">
        <f>SUM(E200:E207)</f>
        <v>131895</v>
      </c>
    </row>
    <row r="199" spans="1:5" s="2" customFormat="1" ht="12.75">
      <c r="A199" s="44"/>
      <c r="B199" s="69" t="s">
        <v>173</v>
      </c>
      <c r="C199" s="63">
        <v>0</v>
      </c>
      <c r="D199" s="63">
        <v>0</v>
      </c>
      <c r="E199" s="109">
        <v>0</v>
      </c>
    </row>
    <row r="200" spans="1:5" s="2" customFormat="1" ht="12.75">
      <c r="A200" s="50" t="s">
        <v>4</v>
      </c>
      <c r="B200" s="76" t="s">
        <v>112</v>
      </c>
      <c r="C200" s="23">
        <v>482</v>
      </c>
      <c r="D200" s="23">
        <v>482</v>
      </c>
      <c r="E200" s="115">
        <v>0</v>
      </c>
    </row>
    <row r="201" spans="1:5" ht="89.25">
      <c r="A201" s="46" t="s">
        <v>2</v>
      </c>
      <c r="B201" s="71" t="s">
        <v>109</v>
      </c>
      <c r="C201" s="22">
        <v>97180.26</v>
      </c>
      <c r="D201" s="22">
        <v>97180.26</v>
      </c>
      <c r="E201" s="98">
        <v>101973</v>
      </c>
    </row>
    <row r="202" spans="1:5" ht="12.75">
      <c r="A202" s="46" t="s">
        <v>27</v>
      </c>
      <c r="B202" s="71" t="s">
        <v>132</v>
      </c>
      <c r="C202" s="22">
        <v>42330.66</v>
      </c>
      <c r="D202" s="22">
        <v>42330.66</v>
      </c>
      <c r="E202" s="98">
        <v>29922</v>
      </c>
    </row>
    <row r="203" spans="1:5" ht="12.75">
      <c r="A203" s="46" t="s">
        <v>3</v>
      </c>
      <c r="B203" s="71" t="s">
        <v>113</v>
      </c>
      <c r="C203" s="22">
        <v>0</v>
      </c>
      <c r="D203" s="22">
        <v>0</v>
      </c>
      <c r="E203" s="98">
        <v>0</v>
      </c>
    </row>
    <row r="204" spans="1:5" ht="12.75">
      <c r="A204" s="46" t="s">
        <v>231</v>
      </c>
      <c r="B204" s="71" t="s">
        <v>113</v>
      </c>
      <c r="C204" s="22">
        <v>13.04</v>
      </c>
      <c r="D204" s="22">
        <v>13.04</v>
      </c>
      <c r="E204" s="98">
        <v>0</v>
      </c>
    </row>
    <row r="205" spans="1:5" ht="25.5">
      <c r="A205" s="46" t="s">
        <v>11</v>
      </c>
      <c r="B205" s="71" t="s">
        <v>117</v>
      </c>
      <c r="C205" s="22">
        <v>15615.55</v>
      </c>
      <c r="D205" s="22">
        <v>15615.55</v>
      </c>
      <c r="E205" s="98">
        <v>0</v>
      </c>
    </row>
    <row r="206" spans="1:5" ht="12.75">
      <c r="A206" s="46" t="s">
        <v>1</v>
      </c>
      <c r="B206" s="71" t="s">
        <v>110</v>
      </c>
      <c r="C206" s="22">
        <v>30636.37</v>
      </c>
      <c r="D206" s="22">
        <v>30636.37</v>
      </c>
      <c r="E206" s="98">
        <v>0</v>
      </c>
    </row>
    <row r="207" spans="1:5" ht="63.75">
      <c r="A207" s="46" t="s">
        <v>154</v>
      </c>
      <c r="B207" s="71" t="s">
        <v>114</v>
      </c>
      <c r="C207" s="22">
        <v>24008</v>
      </c>
      <c r="D207" s="22">
        <v>24008</v>
      </c>
      <c r="E207" s="98">
        <v>0</v>
      </c>
    </row>
    <row r="208" spans="1:5" ht="25.5">
      <c r="A208" s="56" t="s">
        <v>82</v>
      </c>
      <c r="B208" s="75" t="s">
        <v>83</v>
      </c>
      <c r="C208" s="33">
        <f>SUM(C210)</f>
        <v>11000</v>
      </c>
      <c r="D208" s="33">
        <f>SUM(D210)</f>
        <v>11000</v>
      </c>
      <c r="E208" s="110">
        <f>SUM(E210)</f>
        <v>10000</v>
      </c>
    </row>
    <row r="209" spans="1:5" ht="12.75">
      <c r="A209" s="44"/>
      <c r="B209" s="69" t="s">
        <v>172</v>
      </c>
      <c r="C209" s="43">
        <f>SUM(C210)</f>
        <v>11000</v>
      </c>
      <c r="D209" s="43">
        <f>SUM(D210)</f>
        <v>11000</v>
      </c>
      <c r="E209" s="109">
        <f>SUM(E210)</f>
        <v>10000</v>
      </c>
    </row>
    <row r="210" spans="1:5" ht="12.75">
      <c r="A210" s="46" t="s">
        <v>1</v>
      </c>
      <c r="B210" s="71" t="s">
        <v>110</v>
      </c>
      <c r="C210" s="154">
        <v>11000</v>
      </c>
      <c r="D210" s="154">
        <v>11000</v>
      </c>
      <c r="E210" s="98">
        <v>10000</v>
      </c>
    </row>
    <row r="211" spans="1:5" s="1" customFormat="1" ht="25.5">
      <c r="A211" s="56" t="s">
        <v>220</v>
      </c>
      <c r="B211" s="75" t="s">
        <v>221</v>
      </c>
      <c r="C211" s="33">
        <f aca="true" t="shared" si="10" ref="C211:E212">SUM(C212)</f>
        <v>416000</v>
      </c>
      <c r="D211" s="33">
        <f t="shared" si="10"/>
        <v>416000</v>
      </c>
      <c r="E211" s="110">
        <f t="shared" si="10"/>
        <v>517602</v>
      </c>
    </row>
    <row r="212" spans="1:5" s="2" customFormat="1" ht="12.75">
      <c r="A212" s="44"/>
      <c r="B212" s="69" t="s">
        <v>172</v>
      </c>
      <c r="C212" s="43">
        <f t="shared" si="10"/>
        <v>416000</v>
      </c>
      <c r="D212" s="43">
        <f t="shared" si="10"/>
        <v>416000</v>
      </c>
      <c r="E212" s="109">
        <f t="shared" si="10"/>
        <v>517602</v>
      </c>
    </row>
    <row r="213" spans="1:5" ht="12.75">
      <c r="A213" s="57" t="s">
        <v>27</v>
      </c>
      <c r="B213" s="83" t="s">
        <v>132</v>
      </c>
      <c r="C213" s="27">
        <v>416000</v>
      </c>
      <c r="D213" s="27">
        <v>416000</v>
      </c>
      <c r="E213" s="117">
        <v>517602</v>
      </c>
    </row>
    <row r="214" spans="1:5" s="1" customFormat="1" ht="12.75">
      <c r="A214" s="56" t="s">
        <v>84</v>
      </c>
      <c r="B214" s="75" t="s">
        <v>31</v>
      </c>
      <c r="C214" s="33">
        <f>SUM(C215)</f>
        <v>19833.100000000002</v>
      </c>
      <c r="D214" s="33">
        <f>SUM(D215)</f>
        <v>19833.100000000002</v>
      </c>
      <c r="E214" s="110">
        <f>SUM(E215)</f>
        <v>0</v>
      </c>
    </row>
    <row r="215" spans="1:5" s="2" customFormat="1" ht="12.75">
      <c r="A215" s="44"/>
      <c r="B215" s="69" t="s">
        <v>172</v>
      </c>
      <c r="C215" s="43">
        <f>SUM(C216:C217)</f>
        <v>19833.100000000002</v>
      </c>
      <c r="D215" s="43">
        <f>SUM(D216:D217)</f>
        <v>19833.100000000002</v>
      </c>
      <c r="E215" s="109">
        <f>SUM(E216:E217)</f>
        <v>0</v>
      </c>
    </row>
    <row r="216" spans="1:5" ht="63.75">
      <c r="A216" s="46" t="s">
        <v>154</v>
      </c>
      <c r="B216" s="71" t="s">
        <v>114</v>
      </c>
      <c r="C216" s="22">
        <v>1905.06</v>
      </c>
      <c r="D216" s="22">
        <v>1905.06</v>
      </c>
      <c r="E216" s="98">
        <v>0</v>
      </c>
    </row>
    <row r="217" spans="1:5" ht="64.5" thickBot="1">
      <c r="A217" s="46" t="s">
        <v>247</v>
      </c>
      <c r="B217" s="71" t="s">
        <v>114</v>
      </c>
      <c r="C217" s="4">
        <v>17928.04</v>
      </c>
      <c r="D217" s="4">
        <v>17928.04</v>
      </c>
      <c r="E217" s="98">
        <v>0</v>
      </c>
    </row>
    <row r="218" spans="1:5" ht="13.5" thickBot="1">
      <c r="A218" s="20" t="s">
        <v>155</v>
      </c>
      <c r="B218" s="84" t="s">
        <v>156</v>
      </c>
      <c r="C218" s="28">
        <f aca="true" t="shared" si="11" ref="C218:E220">SUM(C220)</f>
        <v>3300</v>
      </c>
      <c r="D218" s="28">
        <f>SUM(D220)</f>
        <v>3300</v>
      </c>
      <c r="E218" s="119">
        <f t="shared" si="11"/>
        <v>2280</v>
      </c>
    </row>
    <row r="219" spans="1:5" s="2" customFormat="1" ht="12.75">
      <c r="A219" s="44"/>
      <c r="B219" s="69" t="s">
        <v>172</v>
      </c>
      <c r="C219" s="43">
        <f t="shared" si="11"/>
        <v>3300</v>
      </c>
      <c r="D219" s="43">
        <f>SUM(D221)</f>
        <v>3300</v>
      </c>
      <c r="E219" s="109">
        <f t="shared" si="11"/>
        <v>2280</v>
      </c>
    </row>
    <row r="220" spans="1:5" ht="12.75">
      <c r="A220" s="58" t="s">
        <v>157</v>
      </c>
      <c r="B220" s="85" t="s">
        <v>31</v>
      </c>
      <c r="C220" s="36">
        <f t="shared" si="11"/>
        <v>3300</v>
      </c>
      <c r="D220" s="36">
        <f>SUM(D222)</f>
        <v>3300</v>
      </c>
      <c r="E220" s="120">
        <f t="shared" si="11"/>
        <v>2280</v>
      </c>
    </row>
    <row r="221" spans="1:5" s="2" customFormat="1" ht="12.75">
      <c r="A221" s="44"/>
      <c r="B221" s="69" t="s">
        <v>172</v>
      </c>
      <c r="C221" s="43">
        <f>SUM(C222)</f>
        <v>3300</v>
      </c>
      <c r="D221" s="43">
        <f>SUM(D222)</f>
        <v>3300</v>
      </c>
      <c r="E221" s="109">
        <f>SUM(E222)</f>
        <v>2280</v>
      </c>
    </row>
    <row r="222" spans="1:5" ht="77.25" thickBot="1">
      <c r="A222" s="47" t="s">
        <v>144</v>
      </c>
      <c r="B222" s="72" t="s">
        <v>149</v>
      </c>
      <c r="C222" s="24">
        <v>3300</v>
      </c>
      <c r="D222" s="24">
        <v>3300</v>
      </c>
      <c r="E222" s="111">
        <v>2280</v>
      </c>
    </row>
    <row r="223" spans="1:5" s="2" customFormat="1" ht="13.5" thickBot="1">
      <c r="A223" s="14" t="s">
        <v>85</v>
      </c>
      <c r="B223" s="73" t="s">
        <v>86</v>
      </c>
      <c r="C223" s="25">
        <f>SUM(C225,C229,C232,C240,C244,C253,C258,C265,C249,C262)</f>
        <v>21154083.53</v>
      </c>
      <c r="D223" s="25">
        <f>SUM(D225,D229,D232,D240,D244,D253,D258,D265,D249,D262)</f>
        <v>21154083.53</v>
      </c>
      <c r="E223" s="16">
        <f>SUM(E225,E229,E232,E240,E244,E253,E258,E265,E249,E262)</f>
        <v>19800300</v>
      </c>
    </row>
    <row r="224" spans="1:5" s="2" customFormat="1" ht="12.75">
      <c r="A224" s="44"/>
      <c r="B224" s="69" t="s">
        <v>172</v>
      </c>
      <c r="C224" s="43">
        <f>SUM(C226,C230,C233,C241,C245,C254,C266,C259,C250,C263)</f>
        <v>21154083.53</v>
      </c>
      <c r="D224" s="43">
        <f>SUM(D226,D230,D233,D241,D245,D254,D266,D259,D250,D263)</f>
        <v>21154083.53</v>
      </c>
      <c r="E224" s="109">
        <f>SUM(E226,E230,E233,E241,E245,E254,E266,E259,E250,E263)</f>
        <v>19800300</v>
      </c>
    </row>
    <row r="225" spans="1:5" s="1" customFormat="1" ht="12.75">
      <c r="A225" s="48" t="s">
        <v>137</v>
      </c>
      <c r="B225" s="74" t="s">
        <v>138</v>
      </c>
      <c r="C225" s="31">
        <f>SUM(C227:C228)</f>
        <v>564000</v>
      </c>
      <c r="D225" s="31">
        <f>SUM(D227:D228)</f>
        <v>564000</v>
      </c>
      <c r="E225" s="97">
        <f>SUM(E227:E228)</f>
        <v>644000</v>
      </c>
    </row>
    <row r="226" spans="1:5" s="2" customFormat="1" ht="12.75">
      <c r="A226" s="44"/>
      <c r="B226" s="69" t="s">
        <v>172</v>
      </c>
      <c r="C226" s="43">
        <f>SUM(C227:C228)</f>
        <v>564000</v>
      </c>
      <c r="D226" s="43">
        <f>SUM(D227:D228)</f>
        <v>564000</v>
      </c>
      <c r="E226" s="109">
        <f>SUM(E227:E228)</f>
        <v>644000</v>
      </c>
    </row>
    <row r="227" spans="1:5" s="3" customFormat="1" ht="89.25">
      <c r="A227" s="47" t="s">
        <v>2</v>
      </c>
      <c r="B227" s="72" t="s">
        <v>109</v>
      </c>
      <c r="C227" s="24">
        <v>4000</v>
      </c>
      <c r="D227" s="24">
        <v>4000</v>
      </c>
      <c r="E227" s="111">
        <v>4000</v>
      </c>
    </row>
    <row r="228" spans="1:5" s="3" customFormat="1" ht="12.75">
      <c r="A228" s="46" t="s">
        <v>27</v>
      </c>
      <c r="B228" s="71" t="s">
        <v>132</v>
      </c>
      <c r="C228" s="22">
        <v>560000</v>
      </c>
      <c r="D228" s="22">
        <v>560000</v>
      </c>
      <c r="E228" s="98">
        <v>640000</v>
      </c>
    </row>
    <row r="229" spans="1:5" s="3" customFormat="1" ht="12.75">
      <c r="A229" s="58" t="s">
        <v>158</v>
      </c>
      <c r="B229" s="85" t="s">
        <v>159</v>
      </c>
      <c r="C229" s="36">
        <f>SUM(C231)</f>
        <v>530000</v>
      </c>
      <c r="D229" s="36">
        <f>SUM(D231)</f>
        <v>530000</v>
      </c>
      <c r="E229" s="120">
        <f>SUM(E231)</f>
        <v>558000</v>
      </c>
    </row>
    <row r="230" spans="1:5" s="2" customFormat="1" ht="12.75">
      <c r="A230" s="44"/>
      <c r="B230" s="69" t="s">
        <v>172</v>
      </c>
      <c r="C230" s="43">
        <f>SUM(C231)</f>
        <v>530000</v>
      </c>
      <c r="D230" s="43">
        <f>SUM(D231)</f>
        <v>530000</v>
      </c>
      <c r="E230" s="109">
        <f>SUM(E231)</f>
        <v>558000</v>
      </c>
    </row>
    <row r="231" spans="1:5" s="3" customFormat="1" ht="76.5">
      <c r="A231" s="46" t="s">
        <v>144</v>
      </c>
      <c r="B231" s="71" t="s">
        <v>149</v>
      </c>
      <c r="C231" s="22">
        <v>530000</v>
      </c>
      <c r="D231" s="22">
        <v>530000</v>
      </c>
      <c r="E231" s="98">
        <v>558000</v>
      </c>
    </row>
    <row r="232" spans="1:5" s="3" customFormat="1" ht="51">
      <c r="A232" s="51" t="s">
        <v>160</v>
      </c>
      <c r="B232" s="78" t="s">
        <v>161</v>
      </c>
      <c r="C232" s="35">
        <f>SUM(C234:C239)</f>
        <v>14501000</v>
      </c>
      <c r="D232" s="35">
        <f>SUM(D234:D239)</f>
        <v>14501000</v>
      </c>
      <c r="E232" s="114">
        <f>SUM(E234:E239)</f>
        <v>14243100</v>
      </c>
    </row>
    <row r="233" spans="1:5" s="2" customFormat="1" ht="12.75">
      <c r="A233" s="44"/>
      <c r="B233" s="69" t="s">
        <v>172</v>
      </c>
      <c r="C233" s="43">
        <f>SUM(C234:C239)</f>
        <v>14501000</v>
      </c>
      <c r="D233" s="43">
        <f>SUM(D234:D239)</f>
        <v>14501000</v>
      </c>
      <c r="E233" s="109">
        <f>SUM(E234:E239)</f>
        <v>14243100</v>
      </c>
    </row>
    <row r="234" spans="1:5" s="2" customFormat="1" ht="12.75">
      <c r="A234" s="50" t="s">
        <v>4</v>
      </c>
      <c r="B234" s="76" t="s">
        <v>112</v>
      </c>
      <c r="C234" s="23">
        <v>3000</v>
      </c>
      <c r="D234" s="23">
        <v>3000</v>
      </c>
      <c r="E234" s="115">
        <v>3000</v>
      </c>
    </row>
    <row r="235" spans="1:5" s="2" customFormat="1" ht="12.75">
      <c r="A235" s="50" t="s">
        <v>3</v>
      </c>
      <c r="B235" s="76" t="s">
        <v>113</v>
      </c>
      <c r="C235" s="23">
        <v>20000</v>
      </c>
      <c r="D235" s="23">
        <v>20000</v>
      </c>
      <c r="E235" s="115">
        <v>25100</v>
      </c>
    </row>
    <row r="236" spans="1:5" s="2" customFormat="1" ht="12.75">
      <c r="A236" s="50" t="s">
        <v>1</v>
      </c>
      <c r="B236" s="76" t="s">
        <v>110</v>
      </c>
      <c r="C236" s="23">
        <v>110000</v>
      </c>
      <c r="D236" s="23">
        <v>110000</v>
      </c>
      <c r="E236" s="115">
        <v>100000</v>
      </c>
    </row>
    <row r="237" spans="1:5" s="2" customFormat="1" ht="38.25">
      <c r="A237" s="50" t="s">
        <v>222</v>
      </c>
      <c r="B237" s="76" t="s">
        <v>223</v>
      </c>
      <c r="C237" s="23">
        <v>80000</v>
      </c>
      <c r="D237" s="23">
        <v>80000</v>
      </c>
      <c r="E237" s="115">
        <v>180000</v>
      </c>
    </row>
    <row r="238" spans="1:5" s="3" customFormat="1" ht="76.5">
      <c r="A238" s="50" t="s">
        <v>144</v>
      </c>
      <c r="B238" s="76" t="s">
        <v>149</v>
      </c>
      <c r="C238" s="23">
        <v>14228000</v>
      </c>
      <c r="D238" s="23">
        <v>14228000</v>
      </c>
      <c r="E238" s="115">
        <v>13890000</v>
      </c>
    </row>
    <row r="239" spans="1:5" s="3" customFormat="1" ht="76.5">
      <c r="A239" s="50" t="s">
        <v>139</v>
      </c>
      <c r="B239" s="76" t="s">
        <v>140</v>
      </c>
      <c r="C239" s="23">
        <v>60000</v>
      </c>
      <c r="D239" s="23">
        <v>60000</v>
      </c>
      <c r="E239" s="115">
        <v>45000</v>
      </c>
    </row>
    <row r="240" spans="1:5" s="3" customFormat="1" ht="114.75">
      <c r="A240" s="51" t="s">
        <v>162</v>
      </c>
      <c r="B240" s="78" t="s">
        <v>163</v>
      </c>
      <c r="C240" s="35">
        <f>SUM(C241)</f>
        <v>143000</v>
      </c>
      <c r="D240" s="35">
        <f>SUM(D241)</f>
        <v>143000</v>
      </c>
      <c r="E240" s="114">
        <f>SUM(E241)</f>
        <v>151000</v>
      </c>
    </row>
    <row r="241" spans="1:5" s="2" customFormat="1" ht="12.75">
      <c r="A241" s="44"/>
      <c r="B241" s="69" t="s">
        <v>172</v>
      </c>
      <c r="C241" s="43">
        <f>SUM(C242:C243)</f>
        <v>143000</v>
      </c>
      <c r="D241" s="43">
        <f>SUM(D242:D243)</f>
        <v>143000</v>
      </c>
      <c r="E241" s="109">
        <f>SUM(E242:E243)</f>
        <v>151000</v>
      </c>
    </row>
    <row r="242" spans="1:5" s="3" customFormat="1" ht="76.5">
      <c r="A242" s="50" t="s">
        <v>144</v>
      </c>
      <c r="B242" s="76" t="s">
        <v>149</v>
      </c>
      <c r="C242" s="23">
        <v>37000</v>
      </c>
      <c r="D242" s="23">
        <v>37000</v>
      </c>
      <c r="E242" s="115">
        <v>45000</v>
      </c>
    </row>
    <row r="243" spans="1:5" s="3" customFormat="1" ht="51">
      <c r="A243" s="50" t="s">
        <v>26</v>
      </c>
      <c r="B243" s="76" t="s">
        <v>203</v>
      </c>
      <c r="C243" s="23">
        <v>106000</v>
      </c>
      <c r="D243" s="23">
        <v>106000</v>
      </c>
      <c r="E243" s="115">
        <v>106000</v>
      </c>
    </row>
    <row r="244" spans="1:5" s="1" customFormat="1" ht="51">
      <c r="A244" s="56" t="s">
        <v>87</v>
      </c>
      <c r="B244" s="75" t="s">
        <v>88</v>
      </c>
      <c r="C244" s="33">
        <f>SUM(C246:C248)</f>
        <v>2045500</v>
      </c>
      <c r="D244" s="33">
        <f>SUM(D246:D248)</f>
        <v>2045500</v>
      </c>
      <c r="E244" s="110">
        <f>SUM(E246:E248)</f>
        <v>1842200</v>
      </c>
    </row>
    <row r="245" spans="1:5" s="2" customFormat="1" ht="12.75">
      <c r="A245" s="44"/>
      <c r="B245" s="69" t="s">
        <v>172</v>
      </c>
      <c r="C245" s="43">
        <f>SUM(C246:C248)</f>
        <v>2045500</v>
      </c>
      <c r="D245" s="43">
        <f>SUM(D246:D248)</f>
        <v>2045500</v>
      </c>
      <c r="E245" s="109">
        <f>SUM(E246:E248)</f>
        <v>1842200</v>
      </c>
    </row>
    <row r="246" spans="1:5" s="2" customFormat="1" ht="12.75">
      <c r="A246" s="50" t="s">
        <v>3</v>
      </c>
      <c r="B246" s="76" t="s">
        <v>194</v>
      </c>
      <c r="C246" s="64">
        <v>500</v>
      </c>
      <c r="D246" s="64">
        <v>500</v>
      </c>
      <c r="E246" s="121">
        <v>200</v>
      </c>
    </row>
    <row r="247" spans="1:5" s="2" customFormat="1" ht="12.75">
      <c r="A247" s="50" t="s">
        <v>1</v>
      </c>
      <c r="B247" s="76" t="s">
        <v>110</v>
      </c>
      <c r="C247" s="64">
        <v>101000</v>
      </c>
      <c r="D247" s="64">
        <v>101000</v>
      </c>
      <c r="E247" s="121">
        <v>101000</v>
      </c>
    </row>
    <row r="248" spans="1:5" ht="51">
      <c r="A248" s="46" t="s">
        <v>26</v>
      </c>
      <c r="B248" s="71" t="s">
        <v>133</v>
      </c>
      <c r="C248" s="22">
        <v>1944000</v>
      </c>
      <c r="D248" s="22">
        <v>1944000</v>
      </c>
      <c r="E248" s="98">
        <v>1741000</v>
      </c>
    </row>
    <row r="249" spans="1:5" s="1" customFormat="1" ht="12.75">
      <c r="A249" s="56" t="s">
        <v>213</v>
      </c>
      <c r="B249" s="75" t="s">
        <v>214</v>
      </c>
      <c r="C249" s="33">
        <f>SUM(C250)</f>
        <v>1213203</v>
      </c>
      <c r="D249" s="33">
        <f>SUM(D250)</f>
        <v>1213203</v>
      </c>
      <c r="E249" s="110">
        <f>SUM(E250)</f>
        <v>1180000</v>
      </c>
    </row>
    <row r="250" spans="1:5" s="2" customFormat="1" ht="12.75">
      <c r="A250" s="44"/>
      <c r="B250" s="69" t="s">
        <v>172</v>
      </c>
      <c r="C250" s="43">
        <f>SUM(C251:C252)</f>
        <v>1213203</v>
      </c>
      <c r="D250" s="43">
        <f>SUM(D251:D252)</f>
        <v>1213203</v>
      </c>
      <c r="E250" s="109">
        <f>SUM(E251:E252)</f>
        <v>1180000</v>
      </c>
    </row>
    <row r="251" spans="1:5" s="2" customFormat="1" ht="12.75">
      <c r="A251" s="50" t="s">
        <v>1</v>
      </c>
      <c r="B251" s="76" t="s">
        <v>110</v>
      </c>
      <c r="C251" s="64">
        <v>203</v>
      </c>
      <c r="D251" s="64">
        <v>203</v>
      </c>
      <c r="E251" s="121">
        <v>0</v>
      </c>
    </row>
    <row r="252" spans="1:5" s="2" customFormat="1" ht="51">
      <c r="A252" s="46" t="s">
        <v>26</v>
      </c>
      <c r="B252" s="71" t="s">
        <v>133</v>
      </c>
      <c r="C252" s="64">
        <v>1213000</v>
      </c>
      <c r="D252" s="64">
        <v>1213000</v>
      </c>
      <c r="E252" s="121">
        <v>1180000</v>
      </c>
    </row>
    <row r="253" spans="1:5" s="1" customFormat="1" ht="12.75">
      <c r="A253" s="56" t="s">
        <v>89</v>
      </c>
      <c r="B253" s="75" t="s">
        <v>90</v>
      </c>
      <c r="C253" s="33">
        <f>SUM(C255:C257)</f>
        <v>1100900.91</v>
      </c>
      <c r="D253" s="33">
        <f>SUM(D255:D257)</f>
        <v>1100900.91</v>
      </c>
      <c r="E253" s="110">
        <f>SUM(E255:E257)</f>
        <v>627000</v>
      </c>
    </row>
    <row r="254" spans="1:5" s="2" customFormat="1" ht="12.75">
      <c r="A254" s="44"/>
      <c r="B254" s="69" t="s">
        <v>172</v>
      </c>
      <c r="C254" s="43">
        <f>SUM(C255:C257)</f>
        <v>1100900.91</v>
      </c>
      <c r="D254" s="43">
        <f>SUM(D255:D257)</f>
        <v>1100900.91</v>
      </c>
      <c r="E254" s="109">
        <f>SUM(E255:E257)</f>
        <v>627000</v>
      </c>
    </row>
    <row r="255" spans="1:5" s="1" customFormat="1" ht="38.25">
      <c r="A255" s="50" t="s">
        <v>245</v>
      </c>
      <c r="B255" s="76" t="s">
        <v>167</v>
      </c>
      <c r="C255" s="23">
        <v>245843.1</v>
      </c>
      <c r="D255" s="23">
        <v>245843.1</v>
      </c>
      <c r="E255" s="115">
        <v>0</v>
      </c>
    </row>
    <row r="256" spans="1:5" s="1" customFormat="1" ht="38.25">
      <c r="A256" s="50" t="s">
        <v>168</v>
      </c>
      <c r="B256" s="76" t="s">
        <v>167</v>
      </c>
      <c r="C256" s="23">
        <v>13020.81</v>
      </c>
      <c r="D256" s="23">
        <v>13020.81</v>
      </c>
      <c r="E256" s="115">
        <v>0</v>
      </c>
    </row>
    <row r="257" spans="1:5" ht="51">
      <c r="A257" s="46" t="s">
        <v>26</v>
      </c>
      <c r="B257" s="71" t="s">
        <v>133</v>
      </c>
      <c r="C257" s="22">
        <v>842037</v>
      </c>
      <c r="D257" s="22">
        <v>842037</v>
      </c>
      <c r="E257" s="98">
        <v>627000</v>
      </c>
    </row>
    <row r="258" spans="1:5" s="1" customFormat="1" ht="38.25">
      <c r="A258" s="56" t="s">
        <v>91</v>
      </c>
      <c r="B258" s="75" t="s">
        <v>92</v>
      </c>
      <c r="C258" s="33">
        <f>SUM(C260:C261)</f>
        <v>165800</v>
      </c>
      <c r="D258" s="33">
        <f>SUM(D260:D261)</f>
        <v>165800</v>
      </c>
      <c r="E258" s="110">
        <f>SUM(E260:E261)</f>
        <v>194000</v>
      </c>
    </row>
    <row r="259" spans="1:5" s="2" customFormat="1" ht="12.75">
      <c r="A259" s="44"/>
      <c r="B259" s="69" t="s">
        <v>172</v>
      </c>
      <c r="C259" s="43">
        <f>SUM(C260:C261)</f>
        <v>165800</v>
      </c>
      <c r="D259" s="43">
        <f>SUM(D260:D261)</f>
        <v>165800</v>
      </c>
      <c r="E259" s="109">
        <f>SUM(E260:E261)</f>
        <v>194000</v>
      </c>
    </row>
    <row r="260" spans="1:5" ht="12.75">
      <c r="A260" s="46" t="s">
        <v>27</v>
      </c>
      <c r="B260" s="71" t="s">
        <v>132</v>
      </c>
      <c r="C260" s="22">
        <v>85000</v>
      </c>
      <c r="D260" s="22">
        <v>85000</v>
      </c>
      <c r="E260" s="98">
        <v>113000</v>
      </c>
    </row>
    <row r="261" spans="1:5" ht="76.5">
      <c r="A261" s="46" t="s">
        <v>144</v>
      </c>
      <c r="B261" s="71" t="s">
        <v>149</v>
      </c>
      <c r="C261" s="22">
        <v>80800</v>
      </c>
      <c r="D261" s="22">
        <v>80800</v>
      </c>
      <c r="E261" s="98">
        <v>81000</v>
      </c>
    </row>
    <row r="262" spans="1:5" s="1" customFormat="1" ht="12.75">
      <c r="A262" s="56" t="s">
        <v>248</v>
      </c>
      <c r="B262" s="75" t="s">
        <v>249</v>
      </c>
      <c r="C262" s="33">
        <f aca="true" t="shared" si="12" ref="C262:E263">SUM(C263)</f>
        <v>3890</v>
      </c>
      <c r="D262" s="33">
        <f t="shared" si="12"/>
        <v>3890</v>
      </c>
      <c r="E262" s="110">
        <f t="shared" si="12"/>
        <v>0</v>
      </c>
    </row>
    <row r="263" spans="1:5" s="2" customFormat="1" ht="12.75">
      <c r="A263" s="44"/>
      <c r="B263" s="69" t="s">
        <v>172</v>
      </c>
      <c r="C263" s="43">
        <f t="shared" si="12"/>
        <v>3890</v>
      </c>
      <c r="D263" s="43">
        <f t="shared" si="12"/>
        <v>3890</v>
      </c>
      <c r="E263" s="109">
        <f t="shared" si="12"/>
        <v>0</v>
      </c>
    </row>
    <row r="264" spans="1:5" ht="76.5">
      <c r="A264" s="46" t="s">
        <v>144</v>
      </c>
      <c r="B264" s="71" t="s">
        <v>149</v>
      </c>
      <c r="C264" s="22">
        <v>3890</v>
      </c>
      <c r="D264" s="22">
        <v>3890</v>
      </c>
      <c r="E264" s="98">
        <v>0</v>
      </c>
    </row>
    <row r="265" spans="1:5" s="1" customFormat="1" ht="12.75">
      <c r="A265" s="56" t="s">
        <v>93</v>
      </c>
      <c r="B265" s="75" t="s">
        <v>31</v>
      </c>
      <c r="C265" s="33">
        <f>SUM(C267:C271)</f>
        <v>886789.62</v>
      </c>
      <c r="D265" s="33">
        <f>SUM(D267:D271)</f>
        <v>886789.62</v>
      </c>
      <c r="E265" s="110">
        <f>SUM(E267:E271)</f>
        <v>361000</v>
      </c>
    </row>
    <row r="266" spans="1:5" s="2" customFormat="1" ht="12.75">
      <c r="A266" s="44"/>
      <c r="B266" s="69" t="s">
        <v>172</v>
      </c>
      <c r="C266" s="43">
        <f>SUM(C267:C271)</f>
        <v>886789.62</v>
      </c>
      <c r="D266" s="43">
        <f>SUM(D267:D271)</f>
        <v>886789.62</v>
      </c>
      <c r="E266" s="109">
        <f>SUM(E267:E271)</f>
        <v>361000</v>
      </c>
    </row>
    <row r="267" spans="1:5" s="2" customFormat="1" ht="12.75">
      <c r="A267" s="57" t="s">
        <v>1</v>
      </c>
      <c r="B267" s="83" t="s">
        <v>110</v>
      </c>
      <c r="C267" s="27"/>
      <c r="D267" s="27"/>
      <c r="E267" s="117"/>
    </row>
    <row r="268" spans="1:5" ht="102">
      <c r="A268" s="47" t="s">
        <v>245</v>
      </c>
      <c r="B268" s="72" t="s">
        <v>260</v>
      </c>
      <c r="C268" s="24">
        <v>341704.95</v>
      </c>
      <c r="D268" s="24">
        <v>341704.95</v>
      </c>
      <c r="E268" s="111">
        <v>0</v>
      </c>
    </row>
    <row r="269" spans="1:5" ht="102">
      <c r="A269" s="47" t="s">
        <v>168</v>
      </c>
      <c r="B269" s="72" t="s">
        <v>260</v>
      </c>
      <c r="C269" s="24">
        <v>18084.67</v>
      </c>
      <c r="D269" s="24">
        <v>18084.67</v>
      </c>
      <c r="E269" s="111">
        <v>0</v>
      </c>
    </row>
    <row r="270" spans="1:5" ht="76.5">
      <c r="A270" s="47" t="s">
        <v>204</v>
      </c>
      <c r="B270" s="72" t="s">
        <v>205</v>
      </c>
      <c r="C270" s="24">
        <v>47000</v>
      </c>
      <c r="D270" s="24">
        <v>47000</v>
      </c>
      <c r="E270" s="111">
        <v>0</v>
      </c>
    </row>
    <row r="271" spans="1:5" ht="51.75" thickBot="1">
      <c r="A271" s="47" t="s">
        <v>26</v>
      </c>
      <c r="B271" s="72" t="s">
        <v>133</v>
      </c>
      <c r="C271" s="24">
        <v>480000</v>
      </c>
      <c r="D271" s="24">
        <v>480000</v>
      </c>
      <c r="E271" s="111">
        <v>361000</v>
      </c>
    </row>
    <row r="272" spans="1:5" s="2" customFormat="1" ht="26.25" thickBot="1">
      <c r="A272" s="14" t="s">
        <v>94</v>
      </c>
      <c r="B272" s="73" t="s">
        <v>95</v>
      </c>
      <c r="C272" s="25">
        <f aca="true" t="shared" si="13" ref="C272:E273">SUM(C275,C278)</f>
        <v>303937.13</v>
      </c>
      <c r="D272" s="25">
        <f t="shared" si="13"/>
        <v>303937.13</v>
      </c>
      <c r="E272" s="16">
        <f t="shared" si="13"/>
        <v>155694</v>
      </c>
    </row>
    <row r="273" spans="1:5" s="2" customFormat="1" ht="12.75">
      <c r="A273" s="93"/>
      <c r="B273" s="94" t="s">
        <v>172</v>
      </c>
      <c r="C273" s="95">
        <f t="shared" si="13"/>
        <v>303337.13</v>
      </c>
      <c r="D273" s="95">
        <f t="shared" si="13"/>
        <v>303337.13</v>
      </c>
      <c r="E273" s="96">
        <f t="shared" si="13"/>
        <v>155694</v>
      </c>
    </row>
    <row r="274" spans="1:5" s="2" customFormat="1" ht="12.75">
      <c r="A274" s="87"/>
      <c r="B274" s="88" t="s">
        <v>173</v>
      </c>
      <c r="C274" s="105">
        <f>SUM(C280)</f>
        <v>600</v>
      </c>
      <c r="D274" s="105">
        <f>SUM(D280)</f>
        <v>600</v>
      </c>
      <c r="E274" s="108">
        <f>SUM(E280)</f>
        <v>0</v>
      </c>
    </row>
    <row r="275" spans="1:5" s="1" customFormat="1" ht="12.75">
      <c r="A275" s="48" t="s">
        <v>96</v>
      </c>
      <c r="B275" s="74" t="s">
        <v>97</v>
      </c>
      <c r="C275" s="31">
        <f>SUM(C276)</f>
        <v>140438</v>
      </c>
      <c r="D275" s="31">
        <f>SUM(D276)</f>
        <v>140438</v>
      </c>
      <c r="E275" s="97">
        <f>SUM(E276)</f>
        <v>155694</v>
      </c>
    </row>
    <row r="276" spans="1:5" s="2" customFormat="1" ht="12.75">
      <c r="A276" s="44"/>
      <c r="B276" s="69" t="s">
        <v>172</v>
      </c>
      <c r="C276" s="43">
        <f>SUM(C277:C277)</f>
        <v>140438</v>
      </c>
      <c r="D276" s="43">
        <f>SUM(D277:D277)</f>
        <v>140438</v>
      </c>
      <c r="E276" s="109">
        <f>SUM(E277:E277)</f>
        <v>155694</v>
      </c>
    </row>
    <row r="277" spans="1:5" ht="12.75">
      <c r="A277" s="46" t="s">
        <v>27</v>
      </c>
      <c r="B277" s="71" t="s">
        <v>132</v>
      </c>
      <c r="C277" s="4">
        <v>140438</v>
      </c>
      <c r="D277" s="4">
        <v>140438</v>
      </c>
      <c r="E277" s="98">
        <v>155694</v>
      </c>
    </row>
    <row r="278" spans="1:5" s="1" customFormat="1" ht="12.75">
      <c r="A278" s="48" t="s">
        <v>250</v>
      </c>
      <c r="B278" s="74" t="s">
        <v>31</v>
      </c>
      <c r="C278" s="31">
        <f>SUM(C279:C280)</f>
        <v>163499.13</v>
      </c>
      <c r="D278" s="31">
        <f>SUM(D279:D280)</f>
        <v>163499.13</v>
      </c>
      <c r="E278" s="97">
        <f>SUM(E279)</f>
        <v>0</v>
      </c>
    </row>
    <row r="279" spans="1:5" s="2" customFormat="1" ht="12.75">
      <c r="A279" s="44"/>
      <c r="B279" s="69" t="s">
        <v>172</v>
      </c>
      <c r="C279" s="43">
        <f>SUM(C281:C282)</f>
        <v>162899.13</v>
      </c>
      <c r="D279" s="43">
        <f>SUM(D281:D282)</f>
        <v>162899.13</v>
      </c>
      <c r="E279" s="109">
        <f>SUM(E281:E282)</f>
        <v>0</v>
      </c>
    </row>
    <row r="280" spans="1:5" s="2" customFormat="1" ht="12.75">
      <c r="A280" s="161"/>
      <c r="B280" s="162" t="s">
        <v>173</v>
      </c>
      <c r="C280" s="163">
        <f>SUM(C283)</f>
        <v>600</v>
      </c>
      <c r="D280" s="163">
        <f>SUM(D283)</f>
        <v>600</v>
      </c>
      <c r="E280" s="166">
        <f>SUM(E283)</f>
        <v>0</v>
      </c>
    </row>
    <row r="281" spans="1:5" ht="102">
      <c r="A281" s="47" t="s">
        <v>245</v>
      </c>
      <c r="B281" s="72" t="s">
        <v>260</v>
      </c>
      <c r="C281" s="24">
        <v>134700.71</v>
      </c>
      <c r="D281" s="24">
        <v>134700.71</v>
      </c>
      <c r="E281" s="111">
        <v>0</v>
      </c>
    </row>
    <row r="282" spans="1:5" ht="102">
      <c r="A282" s="47" t="s">
        <v>168</v>
      </c>
      <c r="B282" s="72" t="s">
        <v>260</v>
      </c>
      <c r="C282" s="24">
        <v>28198.42</v>
      </c>
      <c r="D282" s="24">
        <v>28198.42</v>
      </c>
      <c r="E282" s="111">
        <v>0</v>
      </c>
    </row>
    <row r="283" spans="1:5" ht="102.75" thickBot="1">
      <c r="A283" s="47" t="s">
        <v>251</v>
      </c>
      <c r="B283" s="72" t="s">
        <v>227</v>
      </c>
      <c r="C283" s="13">
        <v>600</v>
      </c>
      <c r="D283" s="13">
        <v>600</v>
      </c>
      <c r="E283" s="111">
        <v>0</v>
      </c>
    </row>
    <row r="284" spans="1:5" s="2" customFormat="1" ht="26.25" thickBot="1">
      <c r="A284" s="14" t="s">
        <v>98</v>
      </c>
      <c r="B284" s="73" t="s">
        <v>99</v>
      </c>
      <c r="C284" s="25">
        <f aca="true" t="shared" si="14" ref="C284:E286">SUM(C286)</f>
        <v>536733</v>
      </c>
      <c r="D284" s="25">
        <f>SUM(D286)</f>
        <v>536733</v>
      </c>
      <c r="E284" s="16">
        <f t="shared" si="14"/>
        <v>0</v>
      </c>
    </row>
    <row r="285" spans="1:5" s="2" customFormat="1" ht="12.75">
      <c r="A285" s="44"/>
      <c r="B285" s="69" t="s">
        <v>172</v>
      </c>
      <c r="C285" s="43">
        <f t="shared" si="14"/>
        <v>536733</v>
      </c>
      <c r="D285" s="43">
        <f>SUM(D287)</f>
        <v>536733</v>
      </c>
      <c r="E285" s="109">
        <f t="shared" si="14"/>
        <v>0</v>
      </c>
    </row>
    <row r="286" spans="1:5" s="1" customFormat="1" ht="25.5">
      <c r="A286" s="48" t="s">
        <v>100</v>
      </c>
      <c r="B286" s="74" t="s">
        <v>101</v>
      </c>
      <c r="C286" s="32">
        <f t="shared" si="14"/>
        <v>536733</v>
      </c>
      <c r="D286" s="32">
        <f>SUM(D288)</f>
        <v>536733</v>
      </c>
      <c r="E286" s="97">
        <f t="shared" si="14"/>
        <v>0</v>
      </c>
    </row>
    <row r="287" spans="1:5" s="2" customFormat="1" ht="12.75">
      <c r="A287" s="44"/>
      <c r="B287" s="69" t="s">
        <v>172</v>
      </c>
      <c r="C287" s="43">
        <f>SUM(C288)</f>
        <v>536733</v>
      </c>
      <c r="D287" s="43">
        <f>SUM(D288)</f>
        <v>536733</v>
      </c>
      <c r="E287" s="109">
        <f>SUM(E288)</f>
        <v>0</v>
      </c>
    </row>
    <row r="288" spans="1:5" ht="51.75" thickBot="1">
      <c r="A288" s="47" t="s">
        <v>26</v>
      </c>
      <c r="B288" s="72" t="s">
        <v>133</v>
      </c>
      <c r="C288" s="24">
        <v>536733</v>
      </c>
      <c r="D288" s="24">
        <v>536733</v>
      </c>
      <c r="E288" s="111">
        <v>0</v>
      </c>
    </row>
    <row r="289" spans="1:5" s="2" customFormat="1" ht="26.25" thickBot="1">
      <c r="A289" s="14" t="s">
        <v>102</v>
      </c>
      <c r="B289" s="73" t="s">
        <v>103</v>
      </c>
      <c r="C289" s="25">
        <f aca="true" t="shared" si="15" ref="C289:E290">SUM(C294,C291,C297,C300)</f>
        <v>2740306.9699999997</v>
      </c>
      <c r="D289" s="25">
        <f t="shared" si="15"/>
        <v>2740306.9699999997</v>
      </c>
      <c r="E289" s="25">
        <f t="shared" si="15"/>
        <v>1395352</v>
      </c>
    </row>
    <row r="290" spans="1:5" s="2" customFormat="1" ht="12.75">
      <c r="A290" s="93"/>
      <c r="B290" s="94" t="s">
        <v>172</v>
      </c>
      <c r="C290" s="95">
        <f t="shared" si="15"/>
        <v>2740306.9699999997</v>
      </c>
      <c r="D290" s="95">
        <f t="shared" si="15"/>
        <v>2740306.9699999997</v>
      </c>
      <c r="E290" s="95">
        <f t="shared" si="15"/>
        <v>1395352</v>
      </c>
    </row>
    <row r="291" spans="1:5" s="1" customFormat="1" ht="25.5">
      <c r="A291" s="56" t="s">
        <v>195</v>
      </c>
      <c r="B291" s="75" t="s">
        <v>196</v>
      </c>
      <c r="C291" s="33">
        <f>SUM(C293)</f>
        <v>200000</v>
      </c>
      <c r="D291" s="33">
        <f>SUM(D293)</f>
        <v>200000</v>
      </c>
      <c r="E291" s="110">
        <f>SUM(E293)</f>
        <v>270000</v>
      </c>
    </row>
    <row r="292" spans="1:5" s="2" customFormat="1" ht="12.75">
      <c r="A292" s="44"/>
      <c r="B292" s="69" t="s">
        <v>172</v>
      </c>
      <c r="C292" s="43">
        <f>SUM(C293)</f>
        <v>200000</v>
      </c>
      <c r="D292" s="43">
        <f>SUM(D293)</f>
        <v>200000</v>
      </c>
      <c r="E292" s="109">
        <f>SUM(E293)</f>
        <v>270000</v>
      </c>
    </row>
    <row r="293" spans="1:5" ht="12.75">
      <c r="A293" s="46" t="s">
        <v>197</v>
      </c>
      <c r="B293" s="71" t="s">
        <v>198</v>
      </c>
      <c r="C293" s="22">
        <v>200000</v>
      </c>
      <c r="D293" s="22">
        <v>200000</v>
      </c>
      <c r="E293" s="98">
        <v>270000</v>
      </c>
    </row>
    <row r="294" spans="1:5" s="1" customFormat="1" ht="12.75">
      <c r="A294" s="56" t="s">
        <v>104</v>
      </c>
      <c r="B294" s="75" t="s">
        <v>105</v>
      </c>
      <c r="C294" s="33">
        <f>SUM(C295)</f>
        <v>172784.75</v>
      </c>
      <c r="D294" s="33">
        <f>SUM(D295)</f>
        <v>172784.75</v>
      </c>
      <c r="E294" s="110">
        <f>SUM(E295)</f>
        <v>110352</v>
      </c>
    </row>
    <row r="295" spans="1:5" s="2" customFormat="1" ht="12.75">
      <c r="A295" s="44"/>
      <c r="B295" s="69" t="s">
        <v>172</v>
      </c>
      <c r="C295" s="43">
        <f>SUM(C296:C296)</f>
        <v>172784.75</v>
      </c>
      <c r="D295" s="43">
        <f>SUM(D296:D296)</f>
        <v>172784.75</v>
      </c>
      <c r="E295" s="109">
        <f>SUM(E296:E296)</f>
        <v>110352</v>
      </c>
    </row>
    <row r="296" spans="1:5" s="2" customFormat="1" ht="13.5" thickBot="1">
      <c r="A296" s="61" t="s">
        <v>1</v>
      </c>
      <c r="B296" s="86" t="s">
        <v>110</v>
      </c>
      <c r="C296" s="62">
        <v>172784.75</v>
      </c>
      <c r="D296" s="62">
        <v>172784.75</v>
      </c>
      <c r="E296" s="117">
        <v>110352</v>
      </c>
    </row>
    <row r="297" spans="1:5" s="1" customFormat="1" ht="25.5">
      <c r="A297" s="56" t="s">
        <v>252</v>
      </c>
      <c r="B297" s="75" t="s">
        <v>253</v>
      </c>
      <c r="C297" s="33">
        <f>SUM(C298)</f>
        <v>39829.28</v>
      </c>
      <c r="D297" s="33">
        <f>SUM(D298)</f>
        <v>39829.28</v>
      </c>
      <c r="E297" s="110">
        <f>SUM(E298)</f>
        <v>0</v>
      </c>
    </row>
    <row r="298" spans="1:5" s="2" customFormat="1" ht="12.75">
      <c r="A298" s="44"/>
      <c r="B298" s="69" t="s">
        <v>172</v>
      </c>
      <c r="C298" s="43">
        <f>SUM(C299:C299)</f>
        <v>39829.28</v>
      </c>
      <c r="D298" s="43">
        <f>SUM(D299:D299)</f>
        <v>39829.28</v>
      </c>
      <c r="E298" s="109">
        <f>SUM(E299:E299)</f>
        <v>0</v>
      </c>
    </row>
    <row r="299" spans="1:5" s="2" customFormat="1" ht="13.5" thickBot="1">
      <c r="A299" s="61" t="s">
        <v>1</v>
      </c>
      <c r="B299" s="86" t="s">
        <v>110</v>
      </c>
      <c r="C299" s="62">
        <v>39829.28</v>
      </c>
      <c r="D299" s="62">
        <v>39829.28</v>
      </c>
      <c r="E299" s="117">
        <v>0</v>
      </c>
    </row>
    <row r="300" spans="1:5" ht="51">
      <c r="A300" s="56" t="s">
        <v>215</v>
      </c>
      <c r="B300" s="75" t="s">
        <v>216</v>
      </c>
      <c r="C300" s="33">
        <f>SUM(C301)</f>
        <v>2327692.94</v>
      </c>
      <c r="D300" s="33">
        <f>SUM(D301)</f>
        <v>2327692.94</v>
      </c>
      <c r="E300" s="110">
        <f>SUM(E301)</f>
        <v>1015000</v>
      </c>
    </row>
    <row r="301" spans="1:5" ht="12.75">
      <c r="A301" s="44"/>
      <c r="B301" s="69" t="s">
        <v>172</v>
      </c>
      <c r="C301" s="43">
        <f>SUM(C302:C304)</f>
        <v>2327692.94</v>
      </c>
      <c r="D301" s="43">
        <f>SUM(D302:D304)</f>
        <v>2327692.94</v>
      </c>
      <c r="E301" s="109">
        <f>SUM(E302:E304)</f>
        <v>1015000</v>
      </c>
    </row>
    <row r="302" spans="1:5" ht="25.5">
      <c r="A302" s="50" t="s">
        <v>5</v>
      </c>
      <c r="B302" s="76" t="s">
        <v>111</v>
      </c>
      <c r="C302" s="23">
        <v>20000</v>
      </c>
      <c r="D302" s="23">
        <v>20000</v>
      </c>
      <c r="E302" s="115">
        <v>10000</v>
      </c>
    </row>
    <row r="303" spans="1:5" ht="38.25">
      <c r="A303" s="50" t="s">
        <v>217</v>
      </c>
      <c r="B303" s="76" t="s">
        <v>218</v>
      </c>
      <c r="C303" s="23">
        <v>1000</v>
      </c>
      <c r="D303" s="23">
        <v>1000</v>
      </c>
      <c r="E303" s="115">
        <v>5000</v>
      </c>
    </row>
    <row r="304" spans="1:5" ht="13.5" thickBot="1">
      <c r="A304" s="46" t="s">
        <v>4</v>
      </c>
      <c r="B304" s="71" t="s">
        <v>112</v>
      </c>
      <c r="C304" s="22">
        <v>2306692.94</v>
      </c>
      <c r="D304" s="22">
        <v>2306692.94</v>
      </c>
      <c r="E304" s="98">
        <v>1000000</v>
      </c>
    </row>
    <row r="305" spans="1:5" s="2" customFormat="1" ht="26.25" thickBot="1">
      <c r="A305" s="14" t="s">
        <v>106</v>
      </c>
      <c r="B305" s="73" t="s">
        <v>107</v>
      </c>
      <c r="C305" s="25">
        <f>SUM(C311,C307,C315)</f>
        <v>110324.86</v>
      </c>
      <c r="D305" s="25">
        <f>SUM(D311,D307,D315)</f>
        <v>110324.86</v>
      </c>
      <c r="E305" s="16">
        <f>SUM(E311,E307,E315)</f>
        <v>25000</v>
      </c>
    </row>
    <row r="306" spans="1:5" s="2" customFormat="1" ht="12.75">
      <c r="A306" s="44"/>
      <c r="B306" s="69" t="s">
        <v>172</v>
      </c>
      <c r="C306" s="43">
        <f>SUM(C308,C312,C316)</f>
        <v>110324.86</v>
      </c>
      <c r="D306" s="43">
        <f>SUM(D308,D312,D316)</f>
        <v>110324.86</v>
      </c>
      <c r="E306" s="109">
        <f>SUM(E308,E312,E316)</f>
        <v>25000</v>
      </c>
    </row>
    <row r="307" spans="1:5" ht="25.5">
      <c r="A307" s="59" t="s">
        <v>254</v>
      </c>
      <c r="B307" s="78" t="s">
        <v>255</v>
      </c>
      <c r="C307" s="34">
        <f>SUM(C308)</f>
        <v>22739.68</v>
      </c>
      <c r="D307" s="34">
        <f>SUM(D308)</f>
        <v>22739.68</v>
      </c>
      <c r="E307" s="114">
        <f>SUM(E308)</f>
        <v>0</v>
      </c>
    </row>
    <row r="308" spans="1:5" s="2" customFormat="1" ht="12.75">
      <c r="A308" s="44"/>
      <c r="B308" s="69" t="s">
        <v>172</v>
      </c>
      <c r="C308" s="43">
        <f>SUM(C309:C310)</f>
        <v>22739.68</v>
      </c>
      <c r="D308" s="43">
        <f>SUM(D309:D310)</f>
        <v>22739.68</v>
      </c>
      <c r="E308" s="109">
        <f>SUM(E309:E310)</f>
        <v>0</v>
      </c>
    </row>
    <row r="309" spans="1:5" s="3" customFormat="1" ht="89.25">
      <c r="A309" s="47" t="s">
        <v>2</v>
      </c>
      <c r="B309" s="72" t="s">
        <v>109</v>
      </c>
      <c r="C309" s="24">
        <v>1403</v>
      </c>
      <c r="D309" s="24">
        <v>1403</v>
      </c>
      <c r="E309" s="111">
        <v>0</v>
      </c>
    </row>
    <row r="310" spans="1:5" ht="24" customHeight="1" thickBot="1">
      <c r="A310" s="61" t="s">
        <v>1</v>
      </c>
      <c r="B310" s="86" t="s">
        <v>110</v>
      </c>
      <c r="C310" s="99">
        <v>21336.68</v>
      </c>
      <c r="D310" s="99">
        <v>21336.68</v>
      </c>
      <c r="E310" s="100">
        <v>0</v>
      </c>
    </row>
    <row r="311" spans="1:5" ht="12.75">
      <c r="A311" s="59" t="s">
        <v>183</v>
      </c>
      <c r="B311" s="78" t="s">
        <v>184</v>
      </c>
      <c r="C311" s="34">
        <f>SUM(C312)</f>
        <v>25000</v>
      </c>
      <c r="D311" s="34">
        <f>SUM(D312)</f>
        <v>25000</v>
      </c>
      <c r="E311" s="114">
        <f>SUM(E312)</f>
        <v>25000</v>
      </c>
    </row>
    <row r="312" spans="1:5" s="2" customFormat="1" ht="12.75">
      <c r="A312" s="44"/>
      <c r="B312" s="69" t="s">
        <v>172</v>
      </c>
      <c r="C312" s="43">
        <f>SUM(C313:C313)</f>
        <v>25000</v>
      </c>
      <c r="D312" s="43">
        <f>SUM(D313:D313)</f>
        <v>25000</v>
      </c>
      <c r="E312" s="109">
        <f>SUM(E313:E313)</f>
        <v>25000</v>
      </c>
    </row>
    <row r="313" spans="1:5" s="2" customFormat="1" ht="105">
      <c r="A313" s="143" t="s">
        <v>0</v>
      </c>
      <c r="B313" s="144" t="s">
        <v>176</v>
      </c>
      <c r="C313" s="147">
        <v>25000</v>
      </c>
      <c r="D313" s="147">
        <v>25000</v>
      </c>
      <c r="E313" s="148">
        <v>25000</v>
      </c>
    </row>
    <row r="314" spans="1:5" ht="12.75" hidden="1">
      <c r="A314" s="65"/>
      <c r="B314" s="66"/>
      <c r="C314" s="91"/>
      <c r="D314" s="91"/>
      <c r="E314" s="122"/>
    </row>
    <row r="315" spans="1:5" ht="12.75">
      <c r="A315" s="59" t="s">
        <v>256</v>
      </c>
      <c r="B315" s="78" t="s">
        <v>31</v>
      </c>
      <c r="C315" s="34">
        <f>SUM(C316)</f>
        <v>62585.18</v>
      </c>
      <c r="D315" s="34">
        <f>SUM(D316)</f>
        <v>62585.18</v>
      </c>
      <c r="E315" s="114">
        <f>SUM(E316)</f>
        <v>0</v>
      </c>
    </row>
    <row r="316" spans="1:5" s="2" customFormat="1" ht="12.75">
      <c r="A316" s="44"/>
      <c r="B316" s="69" t="s">
        <v>172</v>
      </c>
      <c r="C316" s="43">
        <f>SUM(C317)</f>
        <v>62585.18</v>
      </c>
      <c r="D316" s="43">
        <f>SUM(D317)</f>
        <v>62585.18</v>
      </c>
      <c r="E316" s="109">
        <f>SUM(E318:E318)</f>
        <v>0</v>
      </c>
    </row>
    <row r="317" spans="1:5" ht="64.5" thickBot="1">
      <c r="A317" s="46" t="s">
        <v>247</v>
      </c>
      <c r="B317" s="71" t="s">
        <v>114</v>
      </c>
      <c r="C317" s="22">
        <v>62585.18</v>
      </c>
      <c r="D317" s="22">
        <v>62585.18</v>
      </c>
      <c r="E317" s="98">
        <v>0</v>
      </c>
    </row>
    <row r="318" spans="1:5" s="2" customFormat="1" ht="13.5" thickBot="1">
      <c r="A318" s="14" t="s">
        <v>199</v>
      </c>
      <c r="B318" s="73" t="s">
        <v>200</v>
      </c>
      <c r="C318" s="25">
        <f>SUM(C319:C320)</f>
        <v>851647.7100000001</v>
      </c>
      <c r="D318" s="25">
        <f>SUM(D319:D320)</f>
        <v>851647.7100000001</v>
      </c>
      <c r="E318" s="16">
        <f>SUM(E319:E320)</f>
        <v>0</v>
      </c>
    </row>
    <row r="319" spans="1:5" s="2" customFormat="1" ht="12.75">
      <c r="A319" s="44"/>
      <c r="B319" s="69" t="s">
        <v>172</v>
      </c>
      <c r="C319" s="43">
        <f>SUM(C325)</f>
        <v>222.54</v>
      </c>
      <c r="D319" s="43">
        <f>SUM(D325)</f>
        <v>222.54</v>
      </c>
      <c r="E319" s="109">
        <f>SUM(E325)</f>
        <v>0</v>
      </c>
    </row>
    <row r="320" spans="1:5" s="2" customFormat="1" ht="12.75">
      <c r="A320" s="44"/>
      <c r="B320" s="69" t="s">
        <v>173</v>
      </c>
      <c r="C320" s="43">
        <f>SUM(C322)</f>
        <v>851425.17</v>
      </c>
      <c r="D320" s="43">
        <f>SUM(D322)</f>
        <v>851425.17</v>
      </c>
      <c r="E320" s="109">
        <f>SUM(E322)</f>
        <v>0</v>
      </c>
    </row>
    <row r="321" spans="1:5" ht="12.75">
      <c r="A321" s="59" t="s">
        <v>257</v>
      </c>
      <c r="B321" s="78" t="s">
        <v>258</v>
      </c>
      <c r="C321" s="34">
        <f aca="true" t="shared" si="16" ref="C321:E322">SUM(C322)</f>
        <v>851425.17</v>
      </c>
      <c r="D321" s="34">
        <f t="shared" si="16"/>
        <v>851425.17</v>
      </c>
      <c r="E321" s="114">
        <f t="shared" si="16"/>
        <v>0</v>
      </c>
    </row>
    <row r="322" spans="1:5" s="2" customFormat="1" ht="12.75">
      <c r="A322" s="44"/>
      <c r="B322" s="69" t="s">
        <v>173</v>
      </c>
      <c r="C322" s="43">
        <f t="shared" si="16"/>
        <v>851425.17</v>
      </c>
      <c r="D322" s="43">
        <f t="shared" si="16"/>
        <v>851425.17</v>
      </c>
      <c r="E322" s="109">
        <f t="shared" si="16"/>
        <v>0</v>
      </c>
    </row>
    <row r="323" spans="1:5" ht="63.75">
      <c r="A323" s="46" t="s">
        <v>259</v>
      </c>
      <c r="B323" s="71" t="s">
        <v>114</v>
      </c>
      <c r="C323" s="22">
        <v>851425.17</v>
      </c>
      <c r="D323" s="22">
        <v>851425.17</v>
      </c>
      <c r="E323" s="98">
        <v>0</v>
      </c>
    </row>
    <row r="324" spans="1:5" ht="12.75">
      <c r="A324" s="59" t="s">
        <v>201</v>
      </c>
      <c r="B324" s="78" t="s">
        <v>31</v>
      </c>
      <c r="C324" s="34">
        <f>SUM(C325)</f>
        <v>222.54</v>
      </c>
      <c r="D324" s="34">
        <f>SUM(D325)</f>
        <v>222.54</v>
      </c>
      <c r="E324" s="114">
        <f>SUM(E325)</f>
        <v>0</v>
      </c>
    </row>
    <row r="325" spans="1:5" s="2" customFormat="1" ht="12.75">
      <c r="A325" s="44"/>
      <c r="B325" s="69" t="s">
        <v>172</v>
      </c>
      <c r="C325" s="43">
        <f>SUM(C326:C326)</f>
        <v>222.54</v>
      </c>
      <c r="D325" s="43">
        <f>SUM(D326:D326)</f>
        <v>222.54</v>
      </c>
      <c r="E325" s="109">
        <f>SUM(E326:E326)</f>
        <v>0</v>
      </c>
    </row>
    <row r="326" spans="1:5" ht="63.75">
      <c r="A326" s="46" t="s">
        <v>237</v>
      </c>
      <c r="B326" s="71" t="s">
        <v>114</v>
      </c>
      <c r="C326" s="22">
        <v>222.54</v>
      </c>
      <c r="D326" s="22">
        <v>222.54</v>
      </c>
      <c r="E326" s="98">
        <v>0</v>
      </c>
    </row>
    <row r="327" spans="1:5" s="2" customFormat="1" ht="13.5" thickBot="1">
      <c r="A327" s="149"/>
      <c r="B327" s="150"/>
      <c r="C327" s="151"/>
      <c r="D327" s="151"/>
      <c r="E327" s="152"/>
    </row>
    <row r="328" spans="1:5" s="21" customFormat="1" ht="30" customHeight="1" thickBot="1">
      <c r="A328" s="178" t="s">
        <v>178</v>
      </c>
      <c r="B328" s="179"/>
      <c r="C328" s="125">
        <f>SUM(C331,C336,C344,C356,C361,C366,C352)</f>
        <v>15960681</v>
      </c>
      <c r="D328" s="125">
        <f>SUM(D331,D336,D344,D356,D361,D366,D352)</f>
        <v>15960681</v>
      </c>
      <c r="E328" s="126">
        <f>SUM(E331,E336,E344,E356,E361,E366,E352)</f>
        <v>15148349</v>
      </c>
    </row>
    <row r="329" spans="1:5" s="2" customFormat="1" ht="12.75">
      <c r="A329" s="87" t="s">
        <v>169</v>
      </c>
      <c r="B329" s="124" t="s">
        <v>174</v>
      </c>
      <c r="C329" s="105">
        <f>SUM(C332,C337,C345,C357,C362,C367,C354)</f>
        <v>15960681</v>
      </c>
      <c r="D329" s="105">
        <f>SUM(D332,D337,D345,D357,D362,D367,D354)</f>
        <v>15960681</v>
      </c>
      <c r="E329" s="108">
        <f>SUM(E332,E337,E345,E357,E362,E367,E354)</f>
        <v>15148349</v>
      </c>
    </row>
    <row r="330" spans="1:5" s="2" customFormat="1" ht="13.5" thickBot="1">
      <c r="A330" s="44"/>
      <c r="B330" s="42" t="s">
        <v>185</v>
      </c>
      <c r="C330" s="63">
        <v>0</v>
      </c>
      <c r="D330" s="63">
        <v>0</v>
      </c>
      <c r="E330" s="109">
        <v>0</v>
      </c>
    </row>
    <row r="331" spans="1:5" s="2" customFormat="1" ht="13.5" thickBot="1">
      <c r="A331" s="14" t="s">
        <v>28</v>
      </c>
      <c r="B331" s="15" t="s">
        <v>29</v>
      </c>
      <c r="C331" s="25">
        <f aca="true" t="shared" si="17" ref="C331:E333">SUM(C333)</f>
        <v>390595</v>
      </c>
      <c r="D331" s="25">
        <f>SUM(D333)</f>
        <v>390595</v>
      </c>
      <c r="E331" s="16">
        <f t="shared" si="17"/>
        <v>0</v>
      </c>
    </row>
    <row r="332" spans="1:5" s="2" customFormat="1" ht="12.75">
      <c r="A332" s="44"/>
      <c r="B332" s="42" t="s">
        <v>172</v>
      </c>
      <c r="C332" s="43">
        <f t="shared" si="17"/>
        <v>390595</v>
      </c>
      <c r="D332" s="43">
        <f>SUM(D334)</f>
        <v>390595</v>
      </c>
      <c r="E332" s="109">
        <f t="shared" si="17"/>
        <v>0</v>
      </c>
    </row>
    <row r="333" spans="1:5" s="1" customFormat="1" ht="12.75">
      <c r="A333" s="60" t="s">
        <v>30</v>
      </c>
      <c r="B333" s="81" t="s">
        <v>31</v>
      </c>
      <c r="C333" s="32">
        <f t="shared" si="17"/>
        <v>390595</v>
      </c>
      <c r="D333" s="32">
        <f>SUM(D335)</f>
        <v>390595</v>
      </c>
      <c r="E333" s="97">
        <f t="shared" si="17"/>
        <v>0</v>
      </c>
    </row>
    <row r="334" spans="1:5" s="2" customFormat="1" ht="12.75">
      <c r="A334" s="44"/>
      <c r="B334" s="69" t="s">
        <v>172</v>
      </c>
      <c r="C334" s="43">
        <f>SUM(C335)</f>
        <v>390595</v>
      </c>
      <c r="D334" s="43">
        <f>SUM(D335)</f>
        <v>390595</v>
      </c>
      <c r="E334" s="109">
        <f>SUM(E335)</f>
        <v>0</v>
      </c>
    </row>
    <row r="335" spans="1:5" ht="77.25" thickBot="1">
      <c r="A335" s="46" t="s">
        <v>144</v>
      </c>
      <c r="B335" s="71" t="s">
        <v>145</v>
      </c>
      <c r="C335" s="29">
        <v>390595</v>
      </c>
      <c r="D335" s="29">
        <v>390595</v>
      </c>
      <c r="E335" s="123">
        <v>0</v>
      </c>
    </row>
    <row r="336" spans="1:5" s="2" customFormat="1" ht="13.5" thickBot="1">
      <c r="A336" s="17" t="s">
        <v>42</v>
      </c>
      <c r="B336" s="80" t="s">
        <v>43</v>
      </c>
      <c r="C336" s="25">
        <f>SUM(C338,C341)</f>
        <v>397922</v>
      </c>
      <c r="D336" s="25">
        <f>SUM(D338,D341)</f>
        <v>397922</v>
      </c>
      <c r="E336" s="16">
        <f aca="true" t="shared" si="18" ref="C336:E338">SUM(E338)</f>
        <v>434107</v>
      </c>
    </row>
    <row r="337" spans="1:5" s="2" customFormat="1" ht="12.75">
      <c r="A337" s="93"/>
      <c r="B337" s="94" t="s">
        <v>172</v>
      </c>
      <c r="C337" s="95">
        <f>SUM(C339,C342)</f>
        <v>397922</v>
      </c>
      <c r="D337" s="95">
        <f>SUM(D339,D342)</f>
        <v>397922</v>
      </c>
      <c r="E337" s="96">
        <f t="shared" si="18"/>
        <v>434107</v>
      </c>
    </row>
    <row r="338" spans="1:5" s="1" customFormat="1" ht="12.75">
      <c r="A338" s="53" t="s">
        <v>146</v>
      </c>
      <c r="B338" s="74" t="s">
        <v>147</v>
      </c>
      <c r="C338" s="32">
        <f t="shared" si="18"/>
        <v>369000</v>
      </c>
      <c r="D338" s="32">
        <f>SUM(D340)</f>
        <v>369000</v>
      </c>
      <c r="E338" s="97">
        <f t="shared" si="18"/>
        <v>434107</v>
      </c>
    </row>
    <row r="339" spans="1:5" s="2" customFormat="1" ht="12.75">
      <c r="A339" s="44"/>
      <c r="B339" s="69" t="s">
        <v>172</v>
      </c>
      <c r="C339" s="43">
        <f>SUM(C340)</f>
        <v>369000</v>
      </c>
      <c r="D339" s="43">
        <f>SUM(D340)</f>
        <v>369000</v>
      </c>
      <c r="E339" s="109">
        <f>SUM(E340)</f>
        <v>434107</v>
      </c>
    </row>
    <row r="340" spans="1:5" ht="77.25" thickBot="1">
      <c r="A340" s="164" t="s">
        <v>148</v>
      </c>
      <c r="B340" s="127" t="s">
        <v>149</v>
      </c>
      <c r="C340" s="62">
        <v>369000</v>
      </c>
      <c r="D340" s="62">
        <v>369000</v>
      </c>
      <c r="E340" s="100">
        <v>434107</v>
      </c>
    </row>
    <row r="341" spans="1:5" s="1" customFormat="1" ht="12.75">
      <c r="A341" s="53" t="s">
        <v>238</v>
      </c>
      <c r="B341" s="74" t="s">
        <v>239</v>
      </c>
      <c r="C341" s="32">
        <f>SUM(C343)</f>
        <v>28922</v>
      </c>
      <c r="D341" s="32">
        <f>SUM(D343)</f>
        <v>28922</v>
      </c>
      <c r="E341" s="97">
        <f>SUM(E343)</f>
        <v>0</v>
      </c>
    </row>
    <row r="342" spans="1:5" s="2" customFormat="1" ht="12.75">
      <c r="A342" s="44"/>
      <c r="B342" s="69" t="s">
        <v>172</v>
      </c>
      <c r="C342" s="43">
        <f>SUM(C343)</f>
        <v>28922</v>
      </c>
      <c r="D342" s="43">
        <f>SUM(D343)</f>
        <v>28922</v>
      </c>
      <c r="E342" s="109">
        <f>SUM(E343)</f>
        <v>0</v>
      </c>
    </row>
    <row r="343" spans="1:5" ht="77.25" thickBot="1">
      <c r="A343" s="164" t="s">
        <v>148</v>
      </c>
      <c r="B343" s="127" t="s">
        <v>149</v>
      </c>
      <c r="C343" s="62">
        <v>28922</v>
      </c>
      <c r="D343" s="62">
        <v>28922</v>
      </c>
      <c r="E343" s="100">
        <v>0</v>
      </c>
    </row>
    <row r="344" spans="1:5" s="2" customFormat="1" ht="51.75" thickBot="1">
      <c r="A344" s="14" t="s">
        <v>152</v>
      </c>
      <c r="B344" s="73" t="s">
        <v>153</v>
      </c>
      <c r="C344" s="25">
        <f aca="true" t="shared" si="19" ref="C344:E345">SUM(C346,C349)</f>
        <v>154674</v>
      </c>
      <c r="D344" s="25">
        <f>SUM(D346,D349)</f>
        <v>154674</v>
      </c>
      <c r="E344" s="16">
        <f t="shared" si="19"/>
        <v>10062</v>
      </c>
    </row>
    <row r="345" spans="1:5" s="2" customFormat="1" ht="12.75">
      <c r="A345" s="44"/>
      <c r="B345" s="69" t="s">
        <v>172</v>
      </c>
      <c r="C345" s="43">
        <f t="shared" si="19"/>
        <v>154674</v>
      </c>
      <c r="D345" s="43">
        <f>SUM(D347,D350)</f>
        <v>154674</v>
      </c>
      <c r="E345" s="109">
        <f t="shared" si="19"/>
        <v>10062</v>
      </c>
    </row>
    <row r="346" spans="1:5" s="1" customFormat="1" ht="38.25">
      <c r="A346" s="48" t="s">
        <v>150</v>
      </c>
      <c r="B346" s="74" t="s">
        <v>151</v>
      </c>
      <c r="C346" s="32">
        <f>SUM(C348)</f>
        <v>10120</v>
      </c>
      <c r="D346" s="32">
        <f>SUM(D348)</f>
        <v>10120</v>
      </c>
      <c r="E346" s="97">
        <f>SUM(E348)</f>
        <v>10062</v>
      </c>
    </row>
    <row r="347" spans="1:5" s="2" customFormat="1" ht="12.75">
      <c r="A347" s="44"/>
      <c r="B347" s="69" t="s">
        <v>172</v>
      </c>
      <c r="C347" s="43">
        <f>SUM(C348)</f>
        <v>10120</v>
      </c>
      <c r="D347" s="43">
        <f>SUM(D348)</f>
        <v>10120</v>
      </c>
      <c r="E347" s="109">
        <f>SUM(E348)</f>
        <v>10062</v>
      </c>
    </row>
    <row r="348" spans="1:5" ht="76.5">
      <c r="A348" s="50" t="s">
        <v>144</v>
      </c>
      <c r="B348" s="76" t="s">
        <v>149</v>
      </c>
      <c r="C348" s="23">
        <v>10120</v>
      </c>
      <c r="D348" s="23">
        <v>10120</v>
      </c>
      <c r="E348" s="115">
        <v>10062</v>
      </c>
    </row>
    <row r="349" spans="1:5" ht="25.5">
      <c r="A349" s="51" t="s">
        <v>240</v>
      </c>
      <c r="B349" s="78" t="s">
        <v>241</v>
      </c>
      <c r="C349" s="35">
        <f aca="true" t="shared" si="20" ref="C349:E350">SUM(C350)</f>
        <v>144554</v>
      </c>
      <c r="D349" s="35">
        <f t="shared" si="20"/>
        <v>144554</v>
      </c>
      <c r="E349" s="114">
        <f t="shared" si="20"/>
        <v>0</v>
      </c>
    </row>
    <row r="350" spans="1:5" s="2" customFormat="1" ht="12.75">
      <c r="A350" s="44"/>
      <c r="B350" s="69" t="s">
        <v>172</v>
      </c>
      <c r="C350" s="43">
        <f t="shared" si="20"/>
        <v>144554</v>
      </c>
      <c r="D350" s="43">
        <f t="shared" si="20"/>
        <v>144554</v>
      </c>
      <c r="E350" s="109">
        <f t="shared" si="20"/>
        <v>0</v>
      </c>
    </row>
    <row r="351" spans="1:5" ht="77.25" thickBot="1">
      <c r="A351" s="50" t="s">
        <v>144</v>
      </c>
      <c r="B351" s="76" t="s">
        <v>149</v>
      </c>
      <c r="C351" s="23">
        <v>144554</v>
      </c>
      <c r="D351" s="23">
        <v>144554</v>
      </c>
      <c r="E351" s="115"/>
    </row>
    <row r="352" spans="1:5" s="2" customFormat="1" ht="13.5" thickBot="1">
      <c r="A352" s="14" t="s">
        <v>179</v>
      </c>
      <c r="B352" s="73" t="s">
        <v>180</v>
      </c>
      <c r="C352" s="25">
        <f aca="true" t="shared" si="21" ref="C352:E354">SUM(C353)</f>
        <v>2000</v>
      </c>
      <c r="D352" s="25">
        <f t="shared" si="21"/>
        <v>2000</v>
      </c>
      <c r="E352" s="16">
        <f t="shared" si="21"/>
        <v>1800</v>
      </c>
    </row>
    <row r="353" spans="1:5" s="1" customFormat="1" ht="12.75">
      <c r="A353" s="54" t="s">
        <v>181</v>
      </c>
      <c r="B353" s="81" t="s">
        <v>182</v>
      </c>
      <c r="C353" s="32">
        <f t="shared" si="21"/>
        <v>2000</v>
      </c>
      <c r="D353" s="32">
        <f t="shared" si="21"/>
        <v>2000</v>
      </c>
      <c r="E353" s="97">
        <f t="shared" si="21"/>
        <v>1800</v>
      </c>
    </row>
    <row r="354" spans="1:5" s="2" customFormat="1" ht="12.75">
      <c r="A354" s="44"/>
      <c r="B354" s="69" t="s">
        <v>172</v>
      </c>
      <c r="C354" s="67">
        <f t="shared" si="21"/>
        <v>2000</v>
      </c>
      <c r="D354" s="67">
        <f t="shared" si="21"/>
        <v>2000</v>
      </c>
      <c r="E354" s="116">
        <f t="shared" si="21"/>
        <v>1800</v>
      </c>
    </row>
    <row r="355" spans="1:5" s="2" customFormat="1" ht="77.25" thickBot="1">
      <c r="A355" s="57" t="s">
        <v>144</v>
      </c>
      <c r="B355" s="83" t="s">
        <v>149</v>
      </c>
      <c r="C355" s="106">
        <v>2000</v>
      </c>
      <c r="D355" s="106">
        <v>2000</v>
      </c>
      <c r="E355" s="117">
        <v>1800</v>
      </c>
    </row>
    <row r="356" spans="1:5" s="2" customFormat="1" ht="26.25" thickBot="1">
      <c r="A356" s="14" t="s">
        <v>47</v>
      </c>
      <c r="B356" s="73" t="s">
        <v>48</v>
      </c>
      <c r="C356" s="25">
        <f aca="true" t="shared" si="22" ref="C356:E358">SUM(C358)</f>
        <v>1000</v>
      </c>
      <c r="D356" s="25">
        <f>SUM(D358)</f>
        <v>1000</v>
      </c>
      <c r="E356" s="16">
        <f t="shared" si="22"/>
        <v>0</v>
      </c>
    </row>
    <row r="357" spans="1:5" s="2" customFormat="1" ht="12.75">
      <c r="A357" s="44"/>
      <c r="B357" s="69" t="s">
        <v>172</v>
      </c>
      <c r="C357" s="43">
        <f t="shared" si="22"/>
        <v>1000</v>
      </c>
      <c r="D357" s="43">
        <f>SUM(D359)</f>
        <v>1000</v>
      </c>
      <c r="E357" s="109">
        <f t="shared" si="22"/>
        <v>0</v>
      </c>
    </row>
    <row r="358" spans="1:5" s="1" customFormat="1" ht="12.75">
      <c r="A358" s="54" t="s">
        <v>49</v>
      </c>
      <c r="B358" s="81" t="s">
        <v>108</v>
      </c>
      <c r="C358" s="32">
        <f t="shared" si="22"/>
        <v>1000</v>
      </c>
      <c r="D358" s="32">
        <f>SUM(D360)</f>
        <v>1000</v>
      </c>
      <c r="E358" s="97">
        <f t="shared" si="22"/>
        <v>0</v>
      </c>
    </row>
    <row r="359" spans="1:5" s="2" customFormat="1" ht="12.75">
      <c r="A359" s="44"/>
      <c r="B359" s="69" t="s">
        <v>172</v>
      </c>
      <c r="C359" s="43">
        <f>SUM(C360)</f>
        <v>1000</v>
      </c>
      <c r="D359" s="43">
        <f>SUM(D360)</f>
        <v>1000</v>
      </c>
      <c r="E359" s="109">
        <f>SUM(E360)</f>
        <v>0</v>
      </c>
    </row>
    <row r="360" spans="1:5" ht="77.25" thickBot="1">
      <c r="A360" s="55">
        <v>2010</v>
      </c>
      <c r="B360" s="82" t="s">
        <v>149</v>
      </c>
      <c r="C360" s="26">
        <v>1000</v>
      </c>
      <c r="D360" s="26">
        <v>1000</v>
      </c>
      <c r="E360" s="118">
        <v>0</v>
      </c>
    </row>
    <row r="361" spans="1:5" s="2" customFormat="1" ht="13.5" thickBot="1">
      <c r="A361" s="14" t="s">
        <v>155</v>
      </c>
      <c r="B361" s="73" t="s">
        <v>156</v>
      </c>
      <c r="C361" s="25">
        <f aca="true" t="shared" si="23" ref="C361:E363">SUM(C363)</f>
        <v>3300</v>
      </c>
      <c r="D361" s="25">
        <f>SUM(D363)</f>
        <v>3300</v>
      </c>
      <c r="E361" s="16">
        <f t="shared" si="23"/>
        <v>2280</v>
      </c>
    </row>
    <row r="362" spans="1:5" s="2" customFormat="1" ht="12.75">
      <c r="A362" s="44"/>
      <c r="B362" s="69" t="s">
        <v>172</v>
      </c>
      <c r="C362" s="43">
        <f t="shared" si="23"/>
        <v>3300</v>
      </c>
      <c r="D362" s="43">
        <f>SUM(D364)</f>
        <v>3300</v>
      </c>
      <c r="E362" s="109">
        <f t="shared" si="23"/>
        <v>2280</v>
      </c>
    </row>
    <row r="363" spans="1:5" s="1" customFormat="1" ht="12.75">
      <c r="A363" s="48" t="s">
        <v>157</v>
      </c>
      <c r="B363" s="74" t="s">
        <v>31</v>
      </c>
      <c r="C363" s="32">
        <f t="shared" si="23"/>
        <v>3300</v>
      </c>
      <c r="D363" s="32">
        <f>SUM(D365)</f>
        <v>3300</v>
      </c>
      <c r="E363" s="97">
        <f t="shared" si="23"/>
        <v>2280</v>
      </c>
    </row>
    <row r="364" spans="1:5" s="2" customFormat="1" ht="12.75">
      <c r="A364" s="44"/>
      <c r="B364" s="69" t="s">
        <v>172</v>
      </c>
      <c r="C364" s="43">
        <f>SUM(C365)</f>
        <v>3300</v>
      </c>
      <c r="D364" s="43">
        <f>SUM(D365)</f>
        <v>3300</v>
      </c>
      <c r="E364" s="109">
        <f>SUM(E365)</f>
        <v>2280</v>
      </c>
    </row>
    <row r="365" spans="1:5" ht="77.25" thickBot="1">
      <c r="A365" s="47" t="s">
        <v>144</v>
      </c>
      <c r="B365" s="72" t="s">
        <v>149</v>
      </c>
      <c r="C365" s="24">
        <v>3300</v>
      </c>
      <c r="D365" s="24">
        <v>3300</v>
      </c>
      <c r="E365" s="111">
        <v>2280</v>
      </c>
    </row>
    <row r="366" spans="1:5" s="2" customFormat="1" ht="13.5" thickBot="1">
      <c r="A366" s="14" t="s">
        <v>85</v>
      </c>
      <c r="B366" s="73" t="s">
        <v>86</v>
      </c>
      <c r="C366" s="25">
        <f>SUM(C368,C371,C376,C379,C383,C386)</f>
        <v>15011190</v>
      </c>
      <c r="D366" s="25">
        <f>SUM(D368,D371,D376,D379,D383,D386)</f>
        <v>15011190</v>
      </c>
      <c r="E366" s="16">
        <f>SUM(E368,E371,E376,E379,E383)</f>
        <v>14700100</v>
      </c>
    </row>
    <row r="367" spans="1:5" s="2" customFormat="1" ht="12.75">
      <c r="A367" s="44"/>
      <c r="B367" s="69" t="s">
        <v>172</v>
      </c>
      <c r="C367" s="43">
        <f>SUM(C369,C372,C377,C380,C384,C387)</f>
        <v>15011190</v>
      </c>
      <c r="D367" s="43">
        <f>SUM(D369,D372,D377,D380,D384,D387)</f>
        <v>15011190</v>
      </c>
      <c r="E367" s="109">
        <f>SUM(E369,E372,E377,E380,E384,E387)</f>
        <v>14700100</v>
      </c>
    </row>
    <row r="368" spans="1:5" s="1" customFormat="1" ht="12.75">
      <c r="A368" s="48" t="s">
        <v>158</v>
      </c>
      <c r="B368" s="74" t="s">
        <v>159</v>
      </c>
      <c r="C368" s="32">
        <f>SUM(C370)</f>
        <v>530000</v>
      </c>
      <c r="D368" s="32">
        <f>SUM(D370)</f>
        <v>530000</v>
      </c>
      <c r="E368" s="97">
        <f>SUM(E370)</f>
        <v>558000</v>
      </c>
    </row>
    <row r="369" spans="1:5" s="2" customFormat="1" ht="12.75">
      <c r="A369" s="44"/>
      <c r="B369" s="69" t="s">
        <v>172</v>
      </c>
      <c r="C369" s="43">
        <f>SUM(C370)</f>
        <v>530000</v>
      </c>
      <c r="D369" s="43">
        <f>SUM(D370)</f>
        <v>530000</v>
      </c>
      <c r="E369" s="109">
        <f>SUM(E370)</f>
        <v>558000</v>
      </c>
    </row>
    <row r="370" spans="1:5" ht="76.5">
      <c r="A370" s="46" t="s">
        <v>144</v>
      </c>
      <c r="B370" s="71" t="s">
        <v>149</v>
      </c>
      <c r="C370" s="22">
        <v>530000</v>
      </c>
      <c r="D370" s="22">
        <v>530000</v>
      </c>
      <c r="E370" s="98">
        <v>558000</v>
      </c>
    </row>
    <row r="371" spans="1:5" s="1" customFormat="1" ht="63.75">
      <c r="A371" s="49" t="s">
        <v>160</v>
      </c>
      <c r="B371" s="75" t="s">
        <v>164</v>
      </c>
      <c r="C371" s="33">
        <f>SUM(C372)</f>
        <v>14358000</v>
      </c>
      <c r="D371" s="33">
        <f>SUM(D372)</f>
        <v>14358000</v>
      </c>
      <c r="E371" s="110">
        <f>SUM(E372)</f>
        <v>14015000</v>
      </c>
    </row>
    <row r="372" spans="1:5" s="2" customFormat="1" ht="12.75">
      <c r="A372" s="44"/>
      <c r="B372" s="69" t="s">
        <v>172</v>
      </c>
      <c r="C372" s="43">
        <f>SUM(C373:C375)</f>
        <v>14358000</v>
      </c>
      <c r="D372" s="43">
        <f>SUM(D373:D375)</f>
        <v>14358000</v>
      </c>
      <c r="E372" s="109">
        <f>SUM(E373:E375)</f>
        <v>14015000</v>
      </c>
    </row>
    <row r="373" spans="1:5" s="2" customFormat="1" ht="12.75">
      <c r="A373" s="50" t="s">
        <v>3</v>
      </c>
      <c r="B373" s="76" t="s">
        <v>113</v>
      </c>
      <c r="C373" s="23">
        <v>20000</v>
      </c>
      <c r="D373" s="23">
        <v>20000</v>
      </c>
      <c r="E373" s="115">
        <v>25000</v>
      </c>
    </row>
    <row r="374" spans="1:5" s="2" customFormat="1" ht="13.5" thickBot="1">
      <c r="A374" s="61" t="s">
        <v>1</v>
      </c>
      <c r="B374" s="86" t="s">
        <v>110</v>
      </c>
      <c r="C374" s="62">
        <v>110000</v>
      </c>
      <c r="D374" s="62">
        <v>110000</v>
      </c>
      <c r="E374" s="117">
        <v>100000</v>
      </c>
    </row>
    <row r="375" spans="1:5" ht="76.5">
      <c r="A375" s="50" t="s">
        <v>144</v>
      </c>
      <c r="B375" s="76" t="s">
        <v>149</v>
      </c>
      <c r="C375" s="23">
        <v>14228000</v>
      </c>
      <c r="D375" s="23">
        <v>14228000</v>
      </c>
      <c r="E375" s="115">
        <v>13890000</v>
      </c>
    </row>
    <row r="376" spans="1:5" s="1" customFormat="1" ht="76.5">
      <c r="A376" s="49" t="s">
        <v>162</v>
      </c>
      <c r="B376" s="75" t="s">
        <v>165</v>
      </c>
      <c r="C376" s="33">
        <f>SUM(C378)</f>
        <v>37000</v>
      </c>
      <c r="D376" s="33">
        <f>SUM(D378)</f>
        <v>37000</v>
      </c>
      <c r="E376" s="110">
        <f>SUM(E378)</f>
        <v>45000</v>
      </c>
    </row>
    <row r="377" spans="1:5" s="2" customFormat="1" ht="12.75">
      <c r="A377" s="44"/>
      <c r="B377" s="69" t="s">
        <v>172</v>
      </c>
      <c r="C377" s="43">
        <f>SUM(C378)</f>
        <v>37000</v>
      </c>
      <c r="D377" s="43">
        <f>SUM(D378)</f>
        <v>37000</v>
      </c>
      <c r="E377" s="109">
        <f>SUM(E378)</f>
        <v>45000</v>
      </c>
    </row>
    <row r="378" spans="1:5" ht="76.5">
      <c r="A378" s="50" t="s">
        <v>144</v>
      </c>
      <c r="B378" s="76" t="s">
        <v>149</v>
      </c>
      <c r="C378" s="23">
        <v>37000</v>
      </c>
      <c r="D378" s="23">
        <v>37000</v>
      </c>
      <c r="E378" s="115">
        <v>45000</v>
      </c>
    </row>
    <row r="379" spans="1:5" s="1" customFormat="1" ht="51">
      <c r="A379" s="56" t="s">
        <v>87</v>
      </c>
      <c r="B379" s="75" t="s">
        <v>88</v>
      </c>
      <c r="C379" s="33">
        <f>SUM(C380)</f>
        <v>1500</v>
      </c>
      <c r="D379" s="33">
        <f>SUM(D380)</f>
        <v>1500</v>
      </c>
      <c r="E379" s="110">
        <f>SUM(E380)</f>
        <v>1100</v>
      </c>
    </row>
    <row r="380" spans="1:5" s="2" customFormat="1" ht="12.75">
      <c r="A380" s="44"/>
      <c r="B380" s="69" t="s">
        <v>172</v>
      </c>
      <c r="C380" s="43">
        <f>SUM(C381:C382)</f>
        <v>1500</v>
      </c>
      <c r="D380" s="43">
        <f>SUM(D381:D382)</f>
        <v>1500</v>
      </c>
      <c r="E380" s="109">
        <f>SUM(E381:E382)</f>
        <v>1100</v>
      </c>
    </row>
    <row r="381" spans="1:5" s="2" customFormat="1" ht="12.75">
      <c r="A381" s="50" t="s">
        <v>3</v>
      </c>
      <c r="B381" s="76" t="s">
        <v>113</v>
      </c>
      <c r="C381" s="23">
        <v>500</v>
      </c>
      <c r="D381" s="23">
        <v>500</v>
      </c>
      <c r="E381" s="115">
        <v>100</v>
      </c>
    </row>
    <row r="382" spans="1:5" s="2" customFormat="1" ht="13.5" thickBot="1">
      <c r="A382" s="61" t="s">
        <v>1</v>
      </c>
      <c r="B382" s="86" t="s">
        <v>110</v>
      </c>
      <c r="C382" s="62">
        <v>1000</v>
      </c>
      <c r="D382" s="62">
        <v>1000</v>
      </c>
      <c r="E382" s="117">
        <v>1000</v>
      </c>
    </row>
    <row r="383" spans="1:5" ht="38.25">
      <c r="A383" s="56" t="s">
        <v>91</v>
      </c>
      <c r="B383" s="75" t="s">
        <v>92</v>
      </c>
      <c r="C383" s="33">
        <f>SUM(C385)</f>
        <v>80800</v>
      </c>
      <c r="D383" s="33">
        <f>SUM(D385)</f>
        <v>80800</v>
      </c>
      <c r="E383" s="110">
        <f>SUM(E385)</f>
        <v>81000</v>
      </c>
    </row>
    <row r="384" spans="1:5" s="2" customFormat="1" ht="12.75">
      <c r="A384" s="44"/>
      <c r="B384" s="69" t="s">
        <v>172</v>
      </c>
      <c r="C384" s="43">
        <f>SUM(C385)</f>
        <v>80800</v>
      </c>
      <c r="D384" s="43">
        <f>SUM(D385)</f>
        <v>80800</v>
      </c>
      <c r="E384" s="109">
        <f>SUM(E385)</f>
        <v>81000</v>
      </c>
    </row>
    <row r="385" spans="1:5" ht="77.25" thickBot="1">
      <c r="A385" s="61" t="s">
        <v>144</v>
      </c>
      <c r="B385" s="86" t="s">
        <v>149</v>
      </c>
      <c r="C385" s="62">
        <v>80800</v>
      </c>
      <c r="D385" s="62">
        <v>80800</v>
      </c>
      <c r="E385" s="100">
        <v>81000</v>
      </c>
    </row>
    <row r="386" spans="1:5" s="1" customFormat="1" ht="12.75">
      <c r="A386" s="56" t="s">
        <v>248</v>
      </c>
      <c r="B386" s="75" t="s">
        <v>249</v>
      </c>
      <c r="C386" s="33">
        <f aca="true" t="shared" si="24" ref="C386:E387">SUM(C387)</f>
        <v>3890</v>
      </c>
      <c r="D386" s="33">
        <f t="shared" si="24"/>
        <v>3890</v>
      </c>
      <c r="E386" s="110">
        <f t="shared" si="24"/>
        <v>0</v>
      </c>
    </row>
    <row r="387" spans="1:5" s="2" customFormat="1" ht="12.75">
      <c r="A387" s="44"/>
      <c r="B387" s="69" t="s">
        <v>172</v>
      </c>
      <c r="C387" s="43">
        <f t="shared" si="24"/>
        <v>3890</v>
      </c>
      <c r="D387" s="43">
        <f t="shared" si="24"/>
        <v>3890</v>
      </c>
      <c r="E387" s="109">
        <f t="shared" si="24"/>
        <v>0</v>
      </c>
    </row>
    <row r="388" spans="1:5" ht="76.5">
      <c r="A388" s="46" t="s">
        <v>144</v>
      </c>
      <c r="B388" s="71" t="s">
        <v>149</v>
      </c>
      <c r="C388" s="22">
        <v>3890</v>
      </c>
      <c r="D388" s="22">
        <v>3890</v>
      </c>
      <c r="E388" s="98">
        <v>0</v>
      </c>
    </row>
    <row r="389" spans="1:5" ht="13.5" thickBot="1">
      <c r="A389" s="65"/>
      <c r="B389" s="91"/>
      <c r="C389" s="91"/>
      <c r="D389" s="91"/>
      <c r="E389" s="167"/>
    </row>
    <row r="390" spans="1:5" s="21" customFormat="1" ht="30" customHeight="1" thickBot="1">
      <c r="A390" s="169" t="s">
        <v>206</v>
      </c>
      <c r="B390" s="170"/>
      <c r="C390" s="132">
        <f aca="true" t="shared" si="25" ref="C390:E391">SUM(C393)</f>
        <v>47000</v>
      </c>
      <c r="D390" s="132">
        <f>SUM(D393)</f>
        <v>47000</v>
      </c>
      <c r="E390" s="133">
        <f t="shared" si="25"/>
        <v>0</v>
      </c>
    </row>
    <row r="391" spans="1:5" s="2" customFormat="1" ht="12.75">
      <c r="A391" s="87" t="s">
        <v>169</v>
      </c>
      <c r="B391" s="124" t="s">
        <v>174</v>
      </c>
      <c r="C391" s="105">
        <f t="shared" si="25"/>
        <v>47000</v>
      </c>
      <c r="D391" s="105">
        <f>SUM(D394)</f>
        <v>47000</v>
      </c>
      <c r="E391" s="108">
        <f t="shared" si="25"/>
        <v>0</v>
      </c>
    </row>
    <row r="392" spans="1:5" s="2" customFormat="1" ht="13.5" thickBot="1">
      <c r="A392" s="44"/>
      <c r="B392" s="42" t="s">
        <v>173</v>
      </c>
      <c r="C392" s="63">
        <v>0</v>
      </c>
      <c r="D392" s="63">
        <v>0</v>
      </c>
      <c r="E392" s="109">
        <v>0</v>
      </c>
    </row>
    <row r="393" spans="1:5" s="2" customFormat="1" ht="13.5" thickBot="1">
      <c r="A393" s="14" t="s">
        <v>85</v>
      </c>
      <c r="B393" s="73" t="s">
        <v>86</v>
      </c>
      <c r="C393" s="25">
        <f aca="true" t="shared" si="26" ref="C393:E394">SUM(C395)</f>
        <v>47000</v>
      </c>
      <c r="D393" s="25">
        <f>SUM(D395)</f>
        <v>47000</v>
      </c>
      <c r="E393" s="16">
        <f t="shared" si="26"/>
        <v>0</v>
      </c>
    </row>
    <row r="394" spans="1:5" s="2" customFormat="1" ht="12.75">
      <c r="A394" s="44"/>
      <c r="B394" s="69" t="s">
        <v>172</v>
      </c>
      <c r="C394" s="43">
        <f t="shared" si="26"/>
        <v>47000</v>
      </c>
      <c r="D394" s="43">
        <f>SUM(D396)</f>
        <v>47000</v>
      </c>
      <c r="E394" s="109">
        <f t="shared" si="26"/>
        <v>0</v>
      </c>
    </row>
    <row r="395" spans="1:5" s="1" customFormat="1" ht="12.75">
      <c r="A395" s="56" t="s">
        <v>93</v>
      </c>
      <c r="B395" s="75" t="s">
        <v>31</v>
      </c>
      <c r="C395" s="33">
        <f>SUM(C397:C397)</f>
        <v>47000</v>
      </c>
      <c r="D395" s="33">
        <f>SUM(D397:D397)</f>
        <v>47000</v>
      </c>
      <c r="E395" s="110">
        <f>SUM(E397:E397)</f>
        <v>0</v>
      </c>
    </row>
    <row r="396" spans="1:5" s="2" customFormat="1" ht="12.75">
      <c r="A396" s="44"/>
      <c r="B396" s="69" t="s">
        <v>172</v>
      </c>
      <c r="C396" s="43">
        <f>SUM(C397:C397)</f>
        <v>47000</v>
      </c>
      <c r="D396" s="43">
        <f>SUM(D397:D397)</f>
        <v>47000</v>
      </c>
      <c r="E396" s="109">
        <f>SUM(E397:E397)</f>
        <v>0</v>
      </c>
    </row>
    <row r="397" spans="1:5" ht="77.25" thickBot="1">
      <c r="A397" s="128" t="s">
        <v>204</v>
      </c>
      <c r="B397" s="129" t="s">
        <v>205</v>
      </c>
      <c r="C397" s="130">
        <v>47000</v>
      </c>
      <c r="D397" s="130">
        <v>47000</v>
      </c>
      <c r="E397" s="131">
        <v>0</v>
      </c>
    </row>
  </sheetData>
  <sheetProtection/>
  <mergeCells count="8">
    <mergeCell ref="A390:B390"/>
    <mergeCell ref="A6:E9"/>
    <mergeCell ref="A1:C5"/>
    <mergeCell ref="A10:B10"/>
    <mergeCell ref="A11:B11"/>
    <mergeCell ref="A328:B328"/>
    <mergeCell ref="A12:B12"/>
    <mergeCell ref="A14:B14"/>
  </mergeCells>
  <printOptions gridLines="1"/>
  <pageMargins left="0.73" right="0.31" top="0.984251968503937" bottom="0.984251968503937" header="0.51" footer="0.5118110236220472"/>
  <pageSetup horizontalDpi="600" verticalDpi="600" orientation="portrait" paperSize="9" scale="83" r:id="rId3"/>
  <headerFooter alignWithMargins="0"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mdlugosz</cp:lastModifiedBy>
  <cp:lastPrinted>2011-01-20T12:38:30Z</cp:lastPrinted>
  <dcterms:created xsi:type="dcterms:W3CDTF">2007-08-08T06:55:08Z</dcterms:created>
  <dcterms:modified xsi:type="dcterms:W3CDTF">2011-02-01T14:09:31Z</dcterms:modified>
  <cp:category/>
  <cp:version/>
  <cp:contentType/>
  <cp:contentStatus/>
</cp:coreProperties>
</file>